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G:\R O Z P O Č T Y   E X T E R .   2 0 1 8\"/>
    </mc:Choice>
  </mc:AlternateContent>
  <xr:revisionPtr revIDLastSave="0" documentId="13_ncr:1_{97D25A3F-3577-46FA-88E3-1AD06104CB4C}" xr6:coauthVersionLast="45" xr6:coauthVersionMax="45" xr10:uidLastSave="{00000000-0000-0000-0000-000000000000}"/>
  <bookViews>
    <workbookView xWindow="-120" yWindow="-120" windowWidth="29040" windowHeight="15840" tabRatio="975" activeTab="5" xr2:uid="{00000000-000D-0000-FFFF-FFFF00000000}"/>
  </bookViews>
  <sheets>
    <sheet name="Rekapitulácia stavby" sheetId="1" r:id="rId1"/>
    <sheet name="03 - SO 03 - Vodovod" sheetId="4" r:id="rId2"/>
    <sheet name="04.2 - SO 04.2 - Kanalizá..." sheetId="6" r:id="rId3"/>
    <sheet name="05 - SO 05 - Plynovod" sheetId="7" r:id="rId4"/>
    <sheet name="06.1 - SO 06.1 - Odberné ..." sheetId="9" r:id="rId5"/>
    <sheet name="07 - SO 07 - Verejné osve..." sheetId="10" r:id="rId6"/>
  </sheets>
  <definedNames>
    <definedName name="_xlnm._FilterDatabase" localSheetId="1" hidden="1">'03 - SO 03 - Vodovod'!$C$123:$K$180</definedName>
    <definedName name="_xlnm._FilterDatabase" localSheetId="2" hidden="1">'04.2 - SO 04.2 - Kanalizá...'!$C$123:$K$147</definedName>
    <definedName name="_xlnm._FilterDatabase" localSheetId="3" hidden="1">'05 - SO 05 - Plynovod'!$C$122:$K$175</definedName>
    <definedName name="_xlnm._FilterDatabase" localSheetId="4" hidden="1">'06.1 - SO 06.1 - Odberné ...'!$C$123:$K$152</definedName>
    <definedName name="_xlnm._FilterDatabase" localSheetId="5" hidden="1">'07 - SO 07 - Verejné osve...'!$C$119:$K$176</definedName>
    <definedName name="_xlnm.Print_Titles" localSheetId="1">'03 - SO 03 - Vodovod'!$123:$123</definedName>
    <definedName name="_xlnm.Print_Titles" localSheetId="2">'04.2 - SO 04.2 - Kanalizá...'!$123:$123</definedName>
    <definedName name="_xlnm.Print_Titles" localSheetId="3">'05 - SO 05 - Plynovod'!$122:$122</definedName>
    <definedName name="_xlnm.Print_Titles" localSheetId="4">'06.1 - SO 06.1 - Odberné ...'!$123:$123</definedName>
    <definedName name="_xlnm.Print_Titles" localSheetId="5">'07 - SO 07 - Verejné osve...'!$119:$119</definedName>
    <definedName name="_xlnm.Print_Titles" localSheetId="0">'Rekapitulácia stavby'!$92:$92</definedName>
    <definedName name="_xlnm.Print_Area" localSheetId="1">'03 - SO 03 - Vodovod'!$C$4:$J$76,'03 - SO 03 - Vodovod'!$C$82:$J$105,'03 - SO 03 - Vodovod'!$C$111:$K$181</definedName>
    <definedName name="_xlnm.Print_Area" localSheetId="2">'04.2 - SO 04.2 - Kanalizá...'!$C$4:$J$76,'04.2 - SO 04.2 - Kanalizá...'!$C$82:$J$103,'04.2 - SO 04.2 - Kanalizá...'!$C$109:$K$148</definedName>
    <definedName name="_xlnm.Print_Area" localSheetId="3">'05 - SO 05 - Plynovod'!$C$4:$J$76,'05 - SO 05 - Plynovod'!$C$82:$J$104,'05 - SO 05 - Plynovod'!$C$110:$K$177</definedName>
    <definedName name="_xlnm.Print_Area" localSheetId="4">'06.1 - SO 06.1 - Odberné ...'!$C$4:$J$76,'06.1 - SO 06.1 - Odberné ...'!$C$82:$J$103,'06.1 - SO 06.1 - Odberné ...'!$C$109:$K$152</definedName>
    <definedName name="_xlnm.Print_Area" localSheetId="5">'07 - SO 07 - Verejné osve...'!$C$4:$J$76,'07 - SO 07 - Verejné osve...'!$C$82:$J$101,'07 - SO 07 - Verejné osve...'!$C$107:$K$177</definedName>
    <definedName name="_xlnm.Print_Area" localSheetId="0">'Rekapitulácia stavby'!$D$4:$AO$76,'Rekapitulácia stavby'!$C$82:$AQ$106</definedName>
  </definedNames>
  <calcPr calcId="181029" iterateCount="1"/>
</workbook>
</file>

<file path=xl/calcChain.xml><?xml version="1.0" encoding="utf-8"?>
<calcChain xmlns="http://schemas.openxmlformats.org/spreadsheetml/2006/main">
  <c r="V152" i="9" l="1"/>
  <c r="V151" i="9"/>
  <c r="V150" i="9"/>
  <c r="V149" i="9"/>
  <c r="V148" i="9"/>
  <c r="V147" i="9"/>
  <c r="V146" i="9"/>
  <c r="V145" i="9"/>
  <c r="V144" i="9"/>
  <c r="V143" i="9"/>
  <c r="V142" i="9"/>
  <c r="V141" i="9"/>
  <c r="V140" i="9"/>
  <c r="V139" i="9"/>
  <c r="V138" i="9"/>
  <c r="V137" i="9"/>
  <c r="V136" i="9"/>
  <c r="V135" i="9"/>
  <c r="V134" i="9"/>
  <c r="V133" i="9"/>
  <c r="V132" i="9"/>
  <c r="V131" i="9"/>
  <c r="V130" i="9"/>
  <c r="V129" i="9"/>
  <c r="V128" i="9"/>
  <c r="V127" i="9"/>
  <c r="V124" i="9" s="1"/>
  <c r="W176" i="10"/>
  <c r="W175" i="10"/>
  <c r="W174" i="10"/>
  <c r="W173" i="10"/>
  <c r="W172" i="10"/>
  <c r="W171" i="10"/>
  <c r="W170" i="10"/>
  <c r="W169" i="10"/>
  <c r="W168" i="10"/>
  <c r="W167" i="10"/>
  <c r="W166" i="10"/>
  <c r="W165" i="10"/>
  <c r="W164" i="10"/>
  <c r="W163" i="10"/>
  <c r="W162" i="10"/>
  <c r="W161" i="10"/>
  <c r="W160" i="10"/>
  <c r="W159" i="10"/>
  <c r="W158" i="10"/>
  <c r="W157" i="10"/>
  <c r="W156" i="10"/>
  <c r="W155" i="10"/>
  <c r="W154" i="10"/>
  <c r="W153" i="10"/>
  <c r="W152" i="10"/>
  <c r="W151" i="10"/>
  <c r="W150" i="10"/>
  <c r="W149" i="10"/>
  <c r="W148" i="10"/>
  <c r="W147" i="10"/>
  <c r="W146" i="10"/>
  <c r="W145" i="10"/>
  <c r="W144" i="10"/>
  <c r="W143" i="10"/>
  <c r="W142" i="10"/>
  <c r="W141" i="10"/>
  <c r="W140" i="10"/>
  <c r="W139" i="10"/>
  <c r="W138" i="10"/>
  <c r="W137" i="10"/>
  <c r="W136" i="10"/>
  <c r="W135" i="10"/>
  <c r="W134" i="10"/>
  <c r="W133" i="10"/>
  <c r="W132" i="10"/>
  <c r="W131" i="10"/>
  <c r="W130" i="10"/>
  <c r="W129" i="10"/>
  <c r="W128" i="10"/>
  <c r="W127" i="10"/>
  <c r="W126" i="10"/>
  <c r="W125" i="10"/>
  <c r="W124" i="10"/>
  <c r="W123" i="10"/>
  <c r="W120" i="10" s="1"/>
  <c r="BE94" i="1"/>
  <c r="V176" i="7"/>
  <c r="V175" i="7"/>
  <c r="V174" i="7"/>
  <c r="V173" i="7"/>
  <c r="V172" i="7"/>
  <c r="V171" i="7"/>
  <c r="V170" i="7"/>
  <c r="V169" i="7"/>
  <c r="V168" i="7"/>
  <c r="V167" i="7"/>
  <c r="V166" i="7"/>
  <c r="V165" i="7"/>
  <c r="V164" i="7"/>
  <c r="V163" i="7"/>
  <c r="V162" i="7"/>
  <c r="V161" i="7"/>
  <c r="V160" i="7"/>
  <c r="V159" i="7"/>
  <c r="V158" i="7"/>
  <c r="V157" i="7"/>
  <c r="V156" i="7"/>
  <c r="V155" i="7"/>
  <c r="V154" i="7"/>
  <c r="V153" i="7"/>
  <c r="V152" i="7"/>
  <c r="V151" i="7"/>
  <c r="V150" i="7"/>
  <c r="V149" i="7"/>
  <c r="V148" i="7"/>
  <c r="V147" i="7"/>
  <c r="V146" i="7"/>
  <c r="V145" i="7"/>
  <c r="V144" i="7"/>
  <c r="V143" i="7"/>
  <c r="V142" i="7"/>
  <c r="V141" i="7"/>
  <c r="V140" i="7"/>
  <c r="V139" i="7"/>
  <c r="V138" i="7"/>
  <c r="V137" i="7"/>
  <c r="V136" i="7"/>
  <c r="V135" i="7"/>
  <c r="V134" i="7"/>
  <c r="V133" i="7"/>
  <c r="V132" i="7"/>
  <c r="V131" i="7"/>
  <c r="V130" i="7"/>
  <c r="V129" i="7"/>
  <c r="V123" i="7" s="1"/>
  <c r="V128" i="7"/>
  <c r="V127" i="7"/>
  <c r="V126" i="7"/>
  <c r="V147" i="6"/>
  <c r="V146" i="6"/>
  <c r="V145" i="6"/>
  <c r="V144" i="6"/>
  <c r="V143" i="6"/>
  <c r="V142" i="6"/>
  <c r="V141" i="6"/>
  <c r="V140" i="6"/>
  <c r="V139" i="6"/>
  <c r="V138" i="6"/>
  <c r="V137" i="6"/>
  <c r="V136" i="6"/>
  <c r="V135" i="6"/>
  <c r="V134" i="6"/>
  <c r="V133" i="6"/>
  <c r="V132" i="6"/>
  <c r="V131" i="6"/>
  <c r="V130" i="6"/>
  <c r="V129" i="6"/>
  <c r="V128" i="6"/>
  <c r="V125" i="6" s="1"/>
  <c r="V127" i="6"/>
  <c r="V180" i="4"/>
  <c r="V179" i="4"/>
  <c r="V178" i="4"/>
  <c r="V177" i="4"/>
  <c r="V176" i="4"/>
  <c r="V175" i="4"/>
  <c r="V174" i="4"/>
  <c r="V173" i="4"/>
  <c r="V172" i="4"/>
  <c r="V171" i="4"/>
  <c r="V170" i="4"/>
  <c r="V169" i="4"/>
  <c r="V168" i="4"/>
  <c r="V167" i="4"/>
  <c r="V166" i="4"/>
  <c r="V165" i="4"/>
  <c r="V164" i="4"/>
  <c r="V163" i="4"/>
  <c r="V162" i="4"/>
  <c r="V161" i="4"/>
  <c r="V160" i="4"/>
  <c r="V159" i="4"/>
  <c r="V158" i="4"/>
  <c r="V157" i="4"/>
  <c r="V156" i="4"/>
  <c r="V155" i="4"/>
  <c r="V154" i="4"/>
  <c r="V153" i="4"/>
  <c r="V152" i="4"/>
  <c r="V151" i="4"/>
  <c r="V150" i="4"/>
  <c r="V149" i="4"/>
  <c r="V148" i="4"/>
  <c r="V147" i="4"/>
  <c r="V146" i="4"/>
  <c r="V145" i="4"/>
  <c r="V144" i="4"/>
  <c r="V143" i="4"/>
  <c r="V142" i="4"/>
  <c r="V141" i="4"/>
  <c r="V140" i="4"/>
  <c r="V139" i="4"/>
  <c r="V138" i="4"/>
  <c r="V137" i="4"/>
  <c r="V136" i="4"/>
  <c r="V135" i="4"/>
  <c r="V134" i="4"/>
  <c r="V133" i="4"/>
  <c r="V132" i="4"/>
  <c r="V131" i="4"/>
  <c r="V130" i="4"/>
  <c r="V129" i="4"/>
  <c r="V128" i="4"/>
  <c r="V127" i="4"/>
  <c r="V125" i="4" l="1"/>
  <c r="V124" i="4" s="1"/>
  <c r="J37" i="10"/>
  <c r="J36" i="10"/>
  <c r="AY105" i="1"/>
  <c r="J35" i="10"/>
  <c r="AX105" i="1" s="1"/>
  <c r="BI176" i="10"/>
  <c r="BH176" i="10"/>
  <c r="BG176" i="10"/>
  <c r="BE176" i="10"/>
  <c r="T176" i="10"/>
  <c r="T175" i="10"/>
  <c r="R176" i="10"/>
  <c r="R175" i="10" s="1"/>
  <c r="P176" i="10"/>
  <c r="P175" i="10"/>
  <c r="BK176" i="10"/>
  <c r="BK175" i="10" s="1"/>
  <c r="J100" i="10" s="1"/>
  <c r="BF176" i="10"/>
  <c r="BI174" i="10"/>
  <c r="BH174" i="10"/>
  <c r="BG174" i="10"/>
  <c r="BE174" i="10"/>
  <c r="T174" i="10"/>
  <c r="R174" i="10"/>
  <c r="P174" i="10"/>
  <c r="BK174" i="10"/>
  <c r="BF174" i="10"/>
  <c r="BI173" i="10"/>
  <c r="BH173" i="10"/>
  <c r="BG173" i="10"/>
  <c r="BE173" i="10"/>
  <c r="T173" i="10"/>
  <c r="R173" i="10"/>
  <c r="P173" i="10"/>
  <c r="BK173" i="10"/>
  <c r="BF173" i="10"/>
  <c r="BI172" i="10"/>
  <c r="BH172" i="10"/>
  <c r="BG172" i="10"/>
  <c r="BE172" i="10"/>
  <c r="T172" i="10"/>
  <c r="R172" i="10"/>
  <c r="P172" i="10"/>
  <c r="BK172" i="10"/>
  <c r="BF172" i="10"/>
  <c r="BI171" i="10"/>
  <c r="BH171" i="10"/>
  <c r="BG171" i="10"/>
  <c r="BE171" i="10"/>
  <c r="T171" i="10"/>
  <c r="R171" i="10"/>
  <c r="P171" i="10"/>
  <c r="BK171" i="10"/>
  <c r="BF171" i="10"/>
  <c r="BI170" i="10"/>
  <c r="BH170" i="10"/>
  <c r="BG170" i="10"/>
  <c r="BE170" i="10"/>
  <c r="T170" i="10"/>
  <c r="R170" i="10"/>
  <c r="P170" i="10"/>
  <c r="BK170" i="10"/>
  <c r="BF170" i="10"/>
  <c r="BI169" i="10"/>
  <c r="BH169" i="10"/>
  <c r="BG169" i="10"/>
  <c r="BE169" i="10"/>
  <c r="T169" i="10"/>
  <c r="R169" i="10"/>
  <c r="P169" i="10"/>
  <c r="BK169" i="10"/>
  <c r="BF169" i="10"/>
  <c r="BI168" i="10"/>
  <c r="BH168" i="10"/>
  <c r="BG168" i="10"/>
  <c r="BE168" i="10"/>
  <c r="T168" i="10"/>
  <c r="R168" i="10"/>
  <c r="P168" i="10"/>
  <c r="BK168" i="10"/>
  <c r="BF168" i="10"/>
  <c r="BI167" i="10"/>
  <c r="BH167" i="10"/>
  <c r="BG167" i="10"/>
  <c r="BE167" i="10"/>
  <c r="T167" i="10"/>
  <c r="R167" i="10"/>
  <c r="P167" i="10"/>
  <c r="BK167" i="10"/>
  <c r="BF167" i="10"/>
  <c r="BI166" i="10"/>
  <c r="BH166" i="10"/>
  <c r="BG166" i="10"/>
  <c r="BE166" i="10"/>
  <c r="T166" i="10"/>
  <c r="R166" i="10"/>
  <c r="P166" i="10"/>
  <c r="BK166" i="10"/>
  <c r="BF166" i="10"/>
  <c r="BI165" i="10"/>
  <c r="BH165" i="10"/>
  <c r="BG165" i="10"/>
  <c r="BE165" i="10"/>
  <c r="T165" i="10"/>
  <c r="R165" i="10"/>
  <c r="P165" i="10"/>
  <c r="BK165" i="10"/>
  <c r="BF165" i="10"/>
  <c r="BI164" i="10"/>
  <c r="BH164" i="10"/>
  <c r="BG164" i="10"/>
  <c r="BE164" i="10"/>
  <c r="T164" i="10"/>
  <c r="R164" i="10"/>
  <c r="P164" i="10"/>
  <c r="BK164" i="10"/>
  <c r="BF164" i="10"/>
  <c r="BI163" i="10"/>
  <c r="BH163" i="10"/>
  <c r="BG163" i="10"/>
  <c r="BE163" i="10"/>
  <c r="T163" i="10"/>
  <c r="R163" i="10"/>
  <c r="P163" i="10"/>
  <c r="BK163" i="10"/>
  <c r="BF163" i="10"/>
  <c r="BI162" i="10"/>
  <c r="BH162" i="10"/>
  <c r="BG162" i="10"/>
  <c r="BE162" i="10"/>
  <c r="T162" i="10"/>
  <c r="R162" i="10"/>
  <c r="P162" i="10"/>
  <c r="BK162" i="10"/>
  <c r="BF162" i="10"/>
  <c r="BI161" i="10"/>
  <c r="BH161" i="10"/>
  <c r="BG161" i="10"/>
  <c r="BE161" i="10"/>
  <c r="T161" i="10"/>
  <c r="R161" i="10"/>
  <c r="P161" i="10"/>
  <c r="BK161" i="10"/>
  <c r="BF161" i="10"/>
  <c r="BI160" i="10"/>
  <c r="BH160" i="10"/>
  <c r="BG160" i="10"/>
  <c r="BE160" i="10"/>
  <c r="T160" i="10"/>
  <c r="R160" i="10"/>
  <c r="P160" i="10"/>
  <c r="BK160" i="10"/>
  <c r="BF160" i="10"/>
  <c r="BI159" i="10"/>
  <c r="BH159" i="10"/>
  <c r="BG159" i="10"/>
  <c r="BE159" i="10"/>
  <c r="T159" i="10"/>
  <c r="R159" i="10"/>
  <c r="P159" i="10"/>
  <c r="BK159" i="10"/>
  <c r="BF159" i="10"/>
  <c r="BI158" i="10"/>
  <c r="BH158" i="10"/>
  <c r="BG158" i="10"/>
  <c r="BE158" i="10"/>
  <c r="T158" i="10"/>
  <c r="R158" i="10"/>
  <c r="P158" i="10"/>
  <c r="BK158" i="10"/>
  <c r="BF158" i="10"/>
  <c r="BI157" i="10"/>
  <c r="BH157" i="10"/>
  <c r="BG157" i="10"/>
  <c r="BE157" i="10"/>
  <c r="T157" i="10"/>
  <c r="R157" i="10"/>
  <c r="P157" i="10"/>
  <c r="BK157" i="10"/>
  <c r="BF157" i="10"/>
  <c r="BI156" i="10"/>
  <c r="BH156" i="10"/>
  <c r="BG156" i="10"/>
  <c r="BE156" i="10"/>
  <c r="T156" i="10"/>
  <c r="R156" i="10"/>
  <c r="P156" i="10"/>
  <c r="BK156" i="10"/>
  <c r="BF156" i="10"/>
  <c r="BI155" i="10"/>
  <c r="BH155" i="10"/>
  <c r="BG155" i="10"/>
  <c r="BE155" i="10"/>
  <c r="T155" i="10"/>
  <c r="R155" i="10"/>
  <c r="P155" i="10"/>
  <c r="BK155" i="10"/>
  <c r="BF155" i="10"/>
  <c r="BI154" i="10"/>
  <c r="BH154" i="10"/>
  <c r="BG154" i="10"/>
  <c r="BE154" i="10"/>
  <c r="T154" i="10"/>
  <c r="R154" i="10"/>
  <c r="P154" i="10"/>
  <c r="BK154" i="10"/>
  <c r="BF154" i="10"/>
  <c r="BI153" i="10"/>
  <c r="BH153" i="10"/>
  <c r="BG153" i="10"/>
  <c r="BE153" i="10"/>
  <c r="T153" i="10"/>
  <c r="R153" i="10"/>
  <c r="P153" i="10"/>
  <c r="BK153" i="10"/>
  <c r="BF153" i="10"/>
  <c r="BI152" i="10"/>
  <c r="BH152" i="10"/>
  <c r="BG152" i="10"/>
  <c r="BE152" i="10"/>
  <c r="T152" i="10"/>
  <c r="T151" i="10"/>
  <c r="R152" i="10"/>
  <c r="P152" i="10"/>
  <c r="P151" i="10"/>
  <c r="BK152" i="10"/>
  <c r="BF152" i="10"/>
  <c r="BI150" i="10"/>
  <c r="BH150" i="10"/>
  <c r="BG150" i="10"/>
  <c r="BE150" i="10"/>
  <c r="T150" i="10"/>
  <c r="R150" i="10"/>
  <c r="P150" i="10"/>
  <c r="BK150" i="10"/>
  <c r="BF150" i="10"/>
  <c r="BI149" i="10"/>
  <c r="BH149" i="10"/>
  <c r="BG149" i="10"/>
  <c r="BE149" i="10"/>
  <c r="T149" i="10"/>
  <c r="R149" i="10"/>
  <c r="P149" i="10"/>
  <c r="BK149" i="10"/>
  <c r="BF149" i="10"/>
  <c r="BI148" i="10"/>
  <c r="BH148" i="10"/>
  <c r="BG148" i="10"/>
  <c r="BE148" i="10"/>
  <c r="T148" i="10"/>
  <c r="R148" i="10"/>
  <c r="P148" i="10"/>
  <c r="BK148" i="10"/>
  <c r="BF148" i="10"/>
  <c r="BI147" i="10"/>
  <c r="BH147" i="10"/>
  <c r="BG147" i="10"/>
  <c r="BE147" i="10"/>
  <c r="T147" i="10"/>
  <c r="R147" i="10"/>
  <c r="P147" i="10"/>
  <c r="BK147" i="10"/>
  <c r="BF147" i="10"/>
  <c r="BI146" i="10"/>
  <c r="BH146" i="10"/>
  <c r="BG146" i="10"/>
  <c r="BE146" i="10"/>
  <c r="T146" i="10"/>
  <c r="R146" i="10"/>
  <c r="P146" i="10"/>
  <c r="BK146" i="10"/>
  <c r="BF146" i="10"/>
  <c r="BI145" i="10"/>
  <c r="BH145" i="10"/>
  <c r="BG145" i="10"/>
  <c r="BE145" i="10"/>
  <c r="T145" i="10"/>
  <c r="R145" i="10"/>
  <c r="P145" i="10"/>
  <c r="BK145" i="10"/>
  <c r="BF145" i="10"/>
  <c r="BI144" i="10"/>
  <c r="BH144" i="10"/>
  <c r="BG144" i="10"/>
  <c r="BE144" i="10"/>
  <c r="T144" i="10"/>
  <c r="R144" i="10"/>
  <c r="P144" i="10"/>
  <c r="BK144" i="10"/>
  <c r="BF144" i="10"/>
  <c r="BI143" i="10"/>
  <c r="BH143" i="10"/>
  <c r="BG143" i="10"/>
  <c r="BE143" i="10"/>
  <c r="T143" i="10"/>
  <c r="R143" i="10"/>
  <c r="P143" i="10"/>
  <c r="BK143" i="10"/>
  <c r="BF143" i="10"/>
  <c r="BI142" i="10"/>
  <c r="BH142" i="10"/>
  <c r="BG142" i="10"/>
  <c r="BE142" i="10"/>
  <c r="T142" i="10"/>
  <c r="R142" i="10"/>
  <c r="P142" i="10"/>
  <c r="BK142" i="10"/>
  <c r="BF142" i="10"/>
  <c r="BI141" i="10"/>
  <c r="BH141" i="10"/>
  <c r="BG141" i="10"/>
  <c r="BE141" i="10"/>
  <c r="T141" i="10"/>
  <c r="R141" i="10"/>
  <c r="P141" i="10"/>
  <c r="BK141" i="10"/>
  <c r="BF141" i="10"/>
  <c r="BI140" i="10"/>
  <c r="BH140" i="10"/>
  <c r="BG140" i="10"/>
  <c r="BE140" i="10"/>
  <c r="T140" i="10"/>
  <c r="R140" i="10"/>
  <c r="P140" i="10"/>
  <c r="BK140" i="10"/>
  <c r="BF140" i="10"/>
  <c r="BI139" i="10"/>
  <c r="BH139" i="10"/>
  <c r="BG139" i="10"/>
  <c r="BE139" i="10"/>
  <c r="T139" i="10"/>
  <c r="R139" i="10"/>
  <c r="P139" i="10"/>
  <c r="BK139" i="10"/>
  <c r="BF139" i="10"/>
  <c r="BI138" i="10"/>
  <c r="BH138" i="10"/>
  <c r="BG138" i="10"/>
  <c r="BE138" i="10"/>
  <c r="T138" i="10"/>
  <c r="R138" i="10"/>
  <c r="P138" i="10"/>
  <c r="BK138" i="10"/>
  <c r="BF138" i="10"/>
  <c r="BI137" i="10"/>
  <c r="BH137" i="10"/>
  <c r="BG137" i="10"/>
  <c r="BE137" i="10"/>
  <c r="T137" i="10"/>
  <c r="R137" i="10"/>
  <c r="P137" i="10"/>
  <c r="BK137" i="10"/>
  <c r="BF137" i="10"/>
  <c r="BI136" i="10"/>
  <c r="BH136" i="10"/>
  <c r="BG136" i="10"/>
  <c r="BE136" i="10"/>
  <c r="T136" i="10"/>
  <c r="R136" i="10"/>
  <c r="P136" i="10"/>
  <c r="BK136" i="10"/>
  <c r="BF136" i="10"/>
  <c r="BI135" i="10"/>
  <c r="BH135" i="10"/>
  <c r="BG135" i="10"/>
  <c r="BE135" i="10"/>
  <c r="T135" i="10"/>
  <c r="R135" i="10"/>
  <c r="P135" i="10"/>
  <c r="BK135" i="10"/>
  <c r="BF135" i="10"/>
  <c r="BI134" i="10"/>
  <c r="BH134" i="10"/>
  <c r="BG134" i="10"/>
  <c r="BE134" i="10"/>
  <c r="T134" i="10"/>
  <c r="R134" i="10"/>
  <c r="P134" i="10"/>
  <c r="BK134" i="10"/>
  <c r="BF134" i="10"/>
  <c r="BI133" i="10"/>
  <c r="BH133" i="10"/>
  <c r="BG133" i="10"/>
  <c r="BE133" i="10"/>
  <c r="T133" i="10"/>
  <c r="R133" i="10"/>
  <c r="P133" i="10"/>
  <c r="BK133" i="10"/>
  <c r="BF133" i="10"/>
  <c r="BI132" i="10"/>
  <c r="BH132" i="10"/>
  <c r="BG132" i="10"/>
  <c r="BE132" i="10"/>
  <c r="T132" i="10"/>
  <c r="R132" i="10"/>
  <c r="P132" i="10"/>
  <c r="BK132" i="10"/>
  <c r="BF132" i="10"/>
  <c r="BI131" i="10"/>
  <c r="BH131" i="10"/>
  <c r="BG131" i="10"/>
  <c r="BE131" i="10"/>
  <c r="T131" i="10"/>
  <c r="R131" i="10"/>
  <c r="P131" i="10"/>
  <c r="BK131" i="10"/>
  <c r="BF131" i="10"/>
  <c r="BI130" i="10"/>
  <c r="BH130" i="10"/>
  <c r="BG130" i="10"/>
  <c r="BE130" i="10"/>
  <c r="T130" i="10"/>
  <c r="R130" i="10"/>
  <c r="P130" i="10"/>
  <c r="BK130" i="10"/>
  <c r="BF130" i="10"/>
  <c r="BI129" i="10"/>
  <c r="BH129" i="10"/>
  <c r="BG129" i="10"/>
  <c r="BE129" i="10"/>
  <c r="T129" i="10"/>
  <c r="R129" i="10"/>
  <c r="P129" i="10"/>
  <c r="BK129" i="10"/>
  <c r="BF129" i="10"/>
  <c r="BI128" i="10"/>
  <c r="BH128" i="10"/>
  <c r="BG128" i="10"/>
  <c r="BE128" i="10"/>
  <c r="T128" i="10"/>
  <c r="R128" i="10"/>
  <c r="P128" i="10"/>
  <c r="BK128" i="10"/>
  <c r="BF128" i="10"/>
  <c r="BI127" i="10"/>
  <c r="BH127" i="10"/>
  <c r="BG127" i="10"/>
  <c r="BE127" i="10"/>
  <c r="T127" i="10"/>
  <c r="R127" i="10"/>
  <c r="P127" i="10"/>
  <c r="BK127" i="10"/>
  <c r="BF127" i="10"/>
  <c r="BI126" i="10"/>
  <c r="BH126" i="10"/>
  <c r="BG126" i="10"/>
  <c r="BE126" i="10"/>
  <c r="T126" i="10"/>
  <c r="R126" i="10"/>
  <c r="P126" i="10"/>
  <c r="BK126" i="10"/>
  <c r="BF126" i="10"/>
  <c r="BI125" i="10"/>
  <c r="BH125" i="10"/>
  <c r="BG125" i="10"/>
  <c r="BE125" i="10"/>
  <c r="T125" i="10"/>
  <c r="R125" i="10"/>
  <c r="P125" i="10"/>
  <c r="BK125" i="10"/>
  <c r="BF125" i="10"/>
  <c r="BI124" i="10"/>
  <c r="BH124" i="10"/>
  <c r="BG124" i="10"/>
  <c r="BE124" i="10"/>
  <c r="T124" i="10"/>
  <c r="R124" i="10"/>
  <c r="P124" i="10"/>
  <c r="BK124" i="10"/>
  <c r="BF124" i="10"/>
  <c r="BI123" i="10"/>
  <c r="BH123" i="10"/>
  <c r="BG123" i="10"/>
  <c r="F35" i="10"/>
  <c r="BB105" i="1" s="1"/>
  <c r="BE123" i="10"/>
  <c r="T123" i="10"/>
  <c r="T122" i="10"/>
  <c r="T121" i="10" s="1"/>
  <c r="T120" i="10" s="1"/>
  <c r="R123" i="10"/>
  <c r="P123" i="10"/>
  <c r="P122" i="10"/>
  <c r="BK123" i="10"/>
  <c r="BF123" i="10"/>
  <c r="J34" i="10" s="1"/>
  <c r="AW105" i="1" s="1"/>
  <c r="F116" i="10"/>
  <c r="F114" i="10"/>
  <c r="E112" i="10"/>
  <c r="F91" i="10"/>
  <c r="F89" i="10"/>
  <c r="E87" i="10"/>
  <c r="J24" i="10"/>
  <c r="E24" i="10"/>
  <c r="J117" i="10" s="1"/>
  <c r="J92" i="10"/>
  <c r="J23" i="10"/>
  <c r="J21" i="10"/>
  <c r="E21" i="10"/>
  <c r="J116" i="10"/>
  <c r="J91" i="10"/>
  <c r="J20" i="10"/>
  <c r="J18" i="10"/>
  <c r="E18" i="10"/>
  <c r="J17" i="10"/>
  <c r="J12" i="10"/>
  <c r="E7" i="10"/>
  <c r="E110" i="10"/>
  <c r="E85" i="10"/>
  <c r="J39" i="9"/>
  <c r="J38" i="9"/>
  <c r="AY104" i="1"/>
  <c r="J37" i="9"/>
  <c r="AX104" i="1" s="1"/>
  <c r="BI152" i="9"/>
  <c r="BH152" i="9"/>
  <c r="BG152" i="9"/>
  <c r="BE152" i="9"/>
  <c r="T152" i="9"/>
  <c r="T151" i="9"/>
  <c r="R152" i="9"/>
  <c r="R151" i="9" s="1"/>
  <c r="P152" i="9"/>
  <c r="P151" i="9"/>
  <c r="BK152" i="9"/>
  <c r="BK151" i="9" s="1"/>
  <c r="J102" i="9" s="1"/>
  <c r="BF152" i="9"/>
  <c r="BI150" i="9"/>
  <c r="BH150" i="9"/>
  <c r="BG150" i="9"/>
  <c r="BE150" i="9"/>
  <c r="T150" i="9"/>
  <c r="R150" i="9"/>
  <c r="P150" i="9"/>
  <c r="BK150" i="9"/>
  <c r="BF150" i="9"/>
  <c r="BI149" i="9"/>
  <c r="BH149" i="9"/>
  <c r="BG149" i="9"/>
  <c r="BE149" i="9"/>
  <c r="T149" i="9"/>
  <c r="R149" i="9"/>
  <c r="P149" i="9"/>
  <c r="BK149" i="9"/>
  <c r="BF149" i="9"/>
  <c r="BI148" i="9"/>
  <c r="BH148" i="9"/>
  <c r="BG148" i="9"/>
  <c r="BE148" i="9"/>
  <c r="T148" i="9"/>
  <c r="R148" i="9"/>
  <c r="P148" i="9"/>
  <c r="BK148" i="9"/>
  <c r="BF148" i="9"/>
  <c r="BI147" i="9"/>
  <c r="BH147" i="9"/>
  <c r="BG147" i="9"/>
  <c r="BE147" i="9"/>
  <c r="T147" i="9"/>
  <c r="R147" i="9"/>
  <c r="P147" i="9"/>
  <c r="BK147" i="9"/>
  <c r="BF147" i="9"/>
  <c r="BI146" i="9"/>
  <c r="BH146" i="9"/>
  <c r="BG146" i="9"/>
  <c r="BE146" i="9"/>
  <c r="T146" i="9"/>
  <c r="R146" i="9"/>
  <c r="P146" i="9"/>
  <c r="BK146" i="9"/>
  <c r="BF146" i="9"/>
  <c r="BI145" i="9"/>
  <c r="BH145" i="9"/>
  <c r="BG145" i="9"/>
  <c r="BE145" i="9"/>
  <c r="T145" i="9"/>
  <c r="R145" i="9"/>
  <c r="P145" i="9"/>
  <c r="BK145" i="9"/>
  <c r="BF145" i="9"/>
  <c r="BI144" i="9"/>
  <c r="BH144" i="9"/>
  <c r="BG144" i="9"/>
  <c r="BE144" i="9"/>
  <c r="T144" i="9"/>
  <c r="R144" i="9"/>
  <c r="P144" i="9"/>
  <c r="P137" i="9" s="1"/>
  <c r="BK144" i="9"/>
  <c r="BF144" i="9"/>
  <c r="BI143" i="9"/>
  <c r="BH143" i="9"/>
  <c r="BG143" i="9"/>
  <c r="BE143" i="9"/>
  <c r="T143" i="9"/>
  <c r="R143" i="9"/>
  <c r="P143" i="9"/>
  <c r="BK143" i="9"/>
  <c r="BF143" i="9"/>
  <c r="BI142" i="9"/>
  <c r="BH142" i="9"/>
  <c r="BG142" i="9"/>
  <c r="BE142" i="9"/>
  <c r="T142" i="9"/>
  <c r="R142" i="9"/>
  <c r="P142" i="9"/>
  <c r="BK142" i="9"/>
  <c r="BF142" i="9"/>
  <c r="BI141" i="9"/>
  <c r="BH141" i="9"/>
  <c r="BG141" i="9"/>
  <c r="BE141" i="9"/>
  <c r="T141" i="9"/>
  <c r="R141" i="9"/>
  <c r="P141" i="9"/>
  <c r="BK141" i="9"/>
  <c r="BF141" i="9"/>
  <c r="BI140" i="9"/>
  <c r="BH140" i="9"/>
  <c r="BG140" i="9"/>
  <c r="BE140" i="9"/>
  <c r="T140" i="9"/>
  <c r="R140" i="9"/>
  <c r="P140" i="9"/>
  <c r="BK140" i="9"/>
  <c r="BF140" i="9"/>
  <c r="BI139" i="9"/>
  <c r="BH139" i="9"/>
  <c r="BG139" i="9"/>
  <c r="BE139" i="9"/>
  <c r="T139" i="9"/>
  <c r="R139" i="9"/>
  <c r="P139" i="9"/>
  <c r="BK139" i="9"/>
  <c r="BF139" i="9"/>
  <c r="BI138" i="9"/>
  <c r="BH138" i="9"/>
  <c r="BG138" i="9"/>
  <c r="BE138" i="9"/>
  <c r="T138" i="9"/>
  <c r="T137" i="9"/>
  <c r="R138" i="9"/>
  <c r="P138" i="9"/>
  <c r="BK138" i="9"/>
  <c r="BF138" i="9"/>
  <c r="BI136" i="9"/>
  <c r="BH136" i="9"/>
  <c r="BG136" i="9"/>
  <c r="BE136" i="9"/>
  <c r="T136" i="9"/>
  <c r="R136" i="9"/>
  <c r="P136" i="9"/>
  <c r="BK136" i="9"/>
  <c r="BF136" i="9"/>
  <c r="BI135" i="9"/>
  <c r="BH135" i="9"/>
  <c r="BG135" i="9"/>
  <c r="BE135" i="9"/>
  <c r="T135" i="9"/>
  <c r="R135" i="9"/>
  <c r="P135" i="9"/>
  <c r="BK135" i="9"/>
  <c r="BF135" i="9"/>
  <c r="BI134" i="9"/>
  <c r="BH134" i="9"/>
  <c r="BG134" i="9"/>
  <c r="BE134" i="9"/>
  <c r="T134" i="9"/>
  <c r="R134" i="9"/>
  <c r="P134" i="9"/>
  <c r="BK134" i="9"/>
  <c r="BF134" i="9"/>
  <c r="BI133" i="9"/>
  <c r="BH133" i="9"/>
  <c r="BG133" i="9"/>
  <c r="BE133" i="9"/>
  <c r="T133" i="9"/>
  <c r="T126" i="9" s="1"/>
  <c r="T125" i="9" s="1"/>
  <c r="T124" i="9" s="1"/>
  <c r="R133" i="9"/>
  <c r="P133" i="9"/>
  <c r="BK133" i="9"/>
  <c r="BF133" i="9"/>
  <c r="BI132" i="9"/>
  <c r="BH132" i="9"/>
  <c r="BG132" i="9"/>
  <c r="BE132" i="9"/>
  <c r="T132" i="9"/>
  <c r="R132" i="9"/>
  <c r="P132" i="9"/>
  <c r="BK132" i="9"/>
  <c r="BF132" i="9"/>
  <c r="BI131" i="9"/>
  <c r="BH131" i="9"/>
  <c r="BG131" i="9"/>
  <c r="BE131" i="9"/>
  <c r="T131" i="9"/>
  <c r="R131" i="9"/>
  <c r="P131" i="9"/>
  <c r="BK131" i="9"/>
  <c r="BF131" i="9"/>
  <c r="BI130" i="9"/>
  <c r="BH130" i="9"/>
  <c r="BG130" i="9"/>
  <c r="BE130" i="9"/>
  <c r="T130" i="9"/>
  <c r="R130" i="9"/>
  <c r="P130" i="9"/>
  <c r="BK130" i="9"/>
  <c r="BF130" i="9"/>
  <c r="BI129" i="9"/>
  <c r="BH129" i="9"/>
  <c r="BG129" i="9"/>
  <c r="BE129" i="9"/>
  <c r="T129" i="9"/>
  <c r="R129" i="9"/>
  <c r="P129" i="9"/>
  <c r="BK129" i="9"/>
  <c r="BF129" i="9"/>
  <c r="BI128" i="9"/>
  <c r="BH128" i="9"/>
  <c r="BG128" i="9"/>
  <c r="BE128" i="9"/>
  <c r="T128" i="9"/>
  <c r="R128" i="9"/>
  <c r="R126" i="9" s="1"/>
  <c r="P128" i="9"/>
  <c r="BK128" i="9"/>
  <c r="BF128" i="9"/>
  <c r="BI127" i="9"/>
  <c r="BH127" i="9"/>
  <c r="F38" i="9" s="1"/>
  <c r="BC104" i="1" s="1"/>
  <c r="BG127" i="9"/>
  <c r="BE127" i="9"/>
  <c r="T127" i="9"/>
  <c r="R127" i="9"/>
  <c r="P127" i="9"/>
  <c r="P126" i="9"/>
  <c r="BK127" i="9"/>
  <c r="BK126" i="9"/>
  <c r="BF127" i="9"/>
  <c r="F120" i="9"/>
  <c r="F118" i="9"/>
  <c r="E116" i="9"/>
  <c r="F93" i="9"/>
  <c r="F91" i="9"/>
  <c r="E89" i="9"/>
  <c r="J26" i="9"/>
  <c r="E26" i="9"/>
  <c r="J121" i="9" s="1"/>
  <c r="J94" i="9"/>
  <c r="J25" i="9"/>
  <c r="J23" i="9"/>
  <c r="E23" i="9"/>
  <c r="J120" i="9"/>
  <c r="J93" i="9"/>
  <c r="J22" i="9"/>
  <c r="J20" i="9"/>
  <c r="E20" i="9"/>
  <c r="F94" i="9" s="1"/>
  <c r="F121" i="9"/>
  <c r="J19" i="9"/>
  <c r="J14" i="9"/>
  <c r="J91" i="9" s="1"/>
  <c r="J118" i="9"/>
  <c r="E7" i="9"/>
  <c r="E112" i="9"/>
  <c r="E85" i="9"/>
  <c r="AY103" i="1"/>
  <c r="AX103" i="1"/>
  <c r="J37" i="7"/>
  <c r="J36" i="7"/>
  <c r="AY101" i="1" s="1"/>
  <c r="J35" i="7"/>
  <c r="AX101" i="1"/>
  <c r="BI175" i="7"/>
  <c r="BH175" i="7"/>
  <c r="BG175" i="7"/>
  <c r="BE175" i="7"/>
  <c r="T175" i="7"/>
  <c r="R175" i="7"/>
  <c r="P175" i="7"/>
  <c r="BK175" i="7"/>
  <c r="BF175" i="7"/>
  <c r="BI174" i="7"/>
  <c r="BH174" i="7"/>
  <c r="BG174" i="7"/>
  <c r="BE174" i="7"/>
  <c r="T174" i="7"/>
  <c r="R174" i="7"/>
  <c r="P174" i="7"/>
  <c r="BK174" i="7"/>
  <c r="BF174" i="7"/>
  <c r="BI173" i="7"/>
  <c r="BH173" i="7"/>
  <c r="BG173" i="7"/>
  <c r="BE173" i="7"/>
  <c r="T173" i="7"/>
  <c r="R173" i="7"/>
  <c r="P173" i="7"/>
  <c r="BK173" i="7"/>
  <c r="BF173" i="7"/>
  <c r="BI172" i="7"/>
  <c r="BH172" i="7"/>
  <c r="BG172" i="7"/>
  <c r="BE172" i="7"/>
  <c r="T172" i="7"/>
  <c r="R172" i="7"/>
  <c r="P172" i="7"/>
  <c r="BK172" i="7"/>
  <c r="BF172" i="7"/>
  <c r="BI171" i="7"/>
  <c r="BH171" i="7"/>
  <c r="BG171" i="7"/>
  <c r="BE171" i="7"/>
  <c r="T171" i="7"/>
  <c r="R171" i="7"/>
  <c r="P171" i="7"/>
  <c r="BK171" i="7"/>
  <c r="BF171" i="7"/>
  <c r="BI170" i="7"/>
  <c r="BH170" i="7"/>
  <c r="BG170" i="7"/>
  <c r="BE170" i="7"/>
  <c r="T170" i="7"/>
  <c r="R170" i="7"/>
  <c r="P170" i="7"/>
  <c r="BK170" i="7"/>
  <c r="BF170" i="7"/>
  <c r="BI169" i="7"/>
  <c r="BH169" i="7"/>
  <c r="BG169" i="7"/>
  <c r="BE169" i="7"/>
  <c r="T169" i="7"/>
  <c r="R169" i="7"/>
  <c r="P169" i="7"/>
  <c r="BK169" i="7"/>
  <c r="BF169" i="7"/>
  <c r="BI168" i="7"/>
  <c r="BH168" i="7"/>
  <c r="BG168" i="7"/>
  <c r="BE168" i="7"/>
  <c r="T168" i="7"/>
  <c r="R168" i="7"/>
  <c r="P168" i="7"/>
  <c r="BK168" i="7"/>
  <c r="BF168" i="7"/>
  <c r="BI167" i="7"/>
  <c r="BH167" i="7"/>
  <c r="BG167" i="7"/>
  <c r="BE167" i="7"/>
  <c r="T167" i="7"/>
  <c r="R167" i="7"/>
  <c r="P167" i="7"/>
  <c r="BK167" i="7"/>
  <c r="BF167" i="7"/>
  <c r="BI166" i="7"/>
  <c r="BH166" i="7"/>
  <c r="BG166" i="7"/>
  <c r="BE166" i="7"/>
  <c r="T166" i="7"/>
  <c r="R166" i="7"/>
  <c r="P166" i="7"/>
  <c r="BK166" i="7"/>
  <c r="BF166" i="7"/>
  <c r="BI165" i="7"/>
  <c r="BH165" i="7"/>
  <c r="BG165" i="7"/>
  <c r="BE165" i="7"/>
  <c r="T165" i="7"/>
  <c r="R165" i="7"/>
  <c r="P165" i="7"/>
  <c r="BK165" i="7"/>
  <c r="BF165" i="7"/>
  <c r="BI164" i="7"/>
  <c r="BH164" i="7"/>
  <c r="BG164" i="7"/>
  <c r="BE164" i="7"/>
  <c r="T164" i="7"/>
  <c r="R164" i="7"/>
  <c r="P164" i="7"/>
  <c r="BK164" i="7"/>
  <c r="BF164" i="7"/>
  <c r="BI163" i="7"/>
  <c r="BH163" i="7"/>
  <c r="BG163" i="7"/>
  <c r="BE163" i="7"/>
  <c r="T163" i="7"/>
  <c r="R163" i="7"/>
  <c r="P163" i="7"/>
  <c r="BK163" i="7"/>
  <c r="BF163" i="7"/>
  <c r="BI162" i="7"/>
  <c r="BH162" i="7"/>
  <c r="BG162" i="7"/>
  <c r="BE162" i="7"/>
  <c r="T162" i="7"/>
  <c r="R162" i="7"/>
  <c r="P162" i="7"/>
  <c r="BK162" i="7"/>
  <c r="BF162" i="7"/>
  <c r="BI161" i="7"/>
  <c r="BH161" i="7"/>
  <c r="BG161" i="7"/>
  <c r="BE161" i="7"/>
  <c r="T161" i="7"/>
  <c r="R161" i="7"/>
  <c r="P161" i="7"/>
  <c r="BK161" i="7"/>
  <c r="BF161" i="7"/>
  <c r="BI160" i="7"/>
  <c r="BH160" i="7"/>
  <c r="BG160" i="7"/>
  <c r="BE160" i="7"/>
  <c r="T160" i="7"/>
  <c r="R160" i="7"/>
  <c r="P160" i="7"/>
  <c r="BK160" i="7"/>
  <c r="BF160" i="7"/>
  <c r="BI159" i="7"/>
  <c r="BH159" i="7"/>
  <c r="BG159" i="7"/>
  <c r="BE159" i="7"/>
  <c r="T159" i="7"/>
  <c r="R159" i="7"/>
  <c r="P159" i="7"/>
  <c r="BK159" i="7"/>
  <c r="BF159" i="7"/>
  <c r="BI158" i="7"/>
  <c r="BH158" i="7"/>
  <c r="BG158" i="7"/>
  <c r="BE158" i="7"/>
  <c r="T158" i="7"/>
  <c r="R158" i="7"/>
  <c r="P158" i="7"/>
  <c r="BK158" i="7"/>
  <c r="BF158" i="7"/>
  <c r="BI157" i="7"/>
  <c r="BH157" i="7"/>
  <c r="BG157" i="7"/>
  <c r="BE157" i="7"/>
  <c r="T157" i="7"/>
  <c r="R157" i="7"/>
  <c r="P157" i="7"/>
  <c r="BK157" i="7"/>
  <c r="BF157" i="7"/>
  <c r="BI156" i="7"/>
  <c r="BH156" i="7"/>
  <c r="BG156" i="7"/>
  <c r="BE156" i="7"/>
  <c r="T156" i="7"/>
  <c r="R156" i="7"/>
  <c r="P156" i="7"/>
  <c r="BK156" i="7"/>
  <c r="BF156" i="7"/>
  <c r="BI155" i="7"/>
  <c r="BH155" i="7"/>
  <c r="BG155" i="7"/>
  <c r="BE155" i="7"/>
  <c r="T155" i="7"/>
  <c r="R155" i="7"/>
  <c r="P155" i="7"/>
  <c r="BK155" i="7"/>
  <c r="BF155" i="7"/>
  <c r="BI154" i="7"/>
  <c r="BH154" i="7"/>
  <c r="BG154" i="7"/>
  <c r="BE154" i="7"/>
  <c r="T154" i="7"/>
  <c r="R154" i="7"/>
  <c r="P154" i="7"/>
  <c r="BK154" i="7"/>
  <c r="BF154" i="7"/>
  <c r="BI153" i="7"/>
  <c r="BH153" i="7"/>
  <c r="BG153" i="7"/>
  <c r="BE153" i="7"/>
  <c r="T153" i="7"/>
  <c r="R153" i="7"/>
  <c r="P153" i="7"/>
  <c r="BK153" i="7"/>
  <c r="BF153" i="7"/>
  <c r="BI152" i="7"/>
  <c r="BH152" i="7"/>
  <c r="BG152" i="7"/>
  <c r="BE152" i="7"/>
  <c r="T152" i="7"/>
  <c r="R152" i="7"/>
  <c r="P152" i="7"/>
  <c r="BK152" i="7"/>
  <c r="BF152" i="7"/>
  <c r="BI151" i="7"/>
  <c r="BH151" i="7"/>
  <c r="BG151" i="7"/>
  <c r="BE151" i="7"/>
  <c r="T151" i="7"/>
  <c r="R151" i="7"/>
  <c r="P151" i="7"/>
  <c r="BK151" i="7"/>
  <c r="BF151" i="7"/>
  <c r="BI150" i="7"/>
  <c r="BH150" i="7"/>
  <c r="BG150" i="7"/>
  <c r="BE150" i="7"/>
  <c r="T150" i="7"/>
  <c r="R150" i="7"/>
  <c r="P150" i="7"/>
  <c r="BK150" i="7"/>
  <c r="BF150" i="7"/>
  <c r="BI149" i="7"/>
  <c r="BH149" i="7"/>
  <c r="BG149" i="7"/>
  <c r="BE149" i="7"/>
  <c r="T149" i="7"/>
  <c r="T147" i="7" s="1"/>
  <c r="T146" i="7" s="1"/>
  <c r="R149" i="7"/>
  <c r="P149" i="7"/>
  <c r="BK149" i="7"/>
  <c r="BF149" i="7"/>
  <c r="BI148" i="7"/>
  <c r="BH148" i="7"/>
  <c r="BG148" i="7"/>
  <c r="BE148" i="7"/>
  <c r="T148" i="7"/>
  <c r="R148" i="7"/>
  <c r="R147" i="7" s="1"/>
  <c r="R146" i="7" s="1"/>
  <c r="P148" i="7"/>
  <c r="BK148" i="7"/>
  <c r="BF148" i="7"/>
  <c r="BI145" i="7"/>
  <c r="BH145" i="7"/>
  <c r="BG145" i="7"/>
  <c r="BE145" i="7"/>
  <c r="T145" i="7"/>
  <c r="R145" i="7"/>
  <c r="P145" i="7"/>
  <c r="BK145" i="7"/>
  <c r="BF145" i="7"/>
  <c r="BI144" i="7"/>
  <c r="BH144" i="7"/>
  <c r="BG144" i="7"/>
  <c r="BE144" i="7"/>
  <c r="T144" i="7"/>
  <c r="R144" i="7"/>
  <c r="P144" i="7"/>
  <c r="BK144" i="7"/>
  <c r="BF144" i="7"/>
  <c r="BI143" i="7"/>
  <c r="BH143" i="7"/>
  <c r="BG143" i="7"/>
  <c r="BE143" i="7"/>
  <c r="T143" i="7"/>
  <c r="R143" i="7"/>
  <c r="P143" i="7"/>
  <c r="BK143" i="7"/>
  <c r="BK140" i="7" s="1"/>
  <c r="BF143" i="7"/>
  <c r="BI142" i="7"/>
  <c r="BH142" i="7"/>
  <c r="BG142" i="7"/>
  <c r="BE142" i="7"/>
  <c r="T142" i="7"/>
  <c r="R142" i="7"/>
  <c r="P142" i="7"/>
  <c r="BK142" i="7"/>
  <c r="BF142" i="7"/>
  <c r="BI141" i="7"/>
  <c r="BH141" i="7"/>
  <c r="BG141" i="7"/>
  <c r="BE141" i="7"/>
  <c r="T141" i="7"/>
  <c r="R141" i="7"/>
  <c r="R140" i="7"/>
  <c r="P141" i="7"/>
  <c r="P140" i="7" s="1"/>
  <c r="BK141" i="7"/>
  <c r="J101" i="7"/>
  <c r="BF141" i="7"/>
  <c r="BI139" i="7"/>
  <c r="BH139" i="7"/>
  <c r="BG139" i="7"/>
  <c r="BE139" i="7"/>
  <c r="T139" i="7"/>
  <c r="R139" i="7"/>
  <c r="P139" i="7"/>
  <c r="BK139" i="7"/>
  <c r="BF139" i="7"/>
  <c r="BI138" i="7"/>
  <c r="BH138" i="7"/>
  <c r="BG138" i="7"/>
  <c r="BE138" i="7"/>
  <c r="T138" i="7"/>
  <c r="T137" i="7"/>
  <c r="R138" i="7"/>
  <c r="R137" i="7" s="1"/>
  <c r="P138" i="7"/>
  <c r="P137" i="7"/>
  <c r="BK138" i="7"/>
  <c r="BK137" i="7" s="1"/>
  <c r="J100" i="7" s="1"/>
  <c r="BF138" i="7"/>
  <c r="BI136" i="7"/>
  <c r="BH136" i="7"/>
  <c r="BG136" i="7"/>
  <c r="BE136" i="7"/>
  <c r="T136" i="7"/>
  <c r="T135" i="7"/>
  <c r="R136" i="7"/>
  <c r="R135" i="7" s="1"/>
  <c r="P136" i="7"/>
  <c r="P135" i="7"/>
  <c r="BK136" i="7"/>
  <c r="BK135" i="7" s="1"/>
  <c r="J99" i="7" s="1"/>
  <c r="BF136" i="7"/>
  <c r="BI134" i="7"/>
  <c r="BH134" i="7"/>
  <c r="BG134" i="7"/>
  <c r="BE134" i="7"/>
  <c r="T134" i="7"/>
  <c r="R134" i="7"/>
  <c r="P134" i="7"/>
  <c r="BK134" i="7"/>
  <c r="BF134" i="7"/>
  <c r="BI133" i="7"/>
  <c r="BH133" i="7"/>
  <c r="BG133" i="7"/>
  <c r="BE133" i="7"/>
  <c r="T133" i="7"/>
  <c r="R133" i="7"/>
  <c r="P133" i="7"/>
  <c r="BK133" i="7"/>
  <c r="BF133" i="7"/>
  <c r="BI132" i="7"/>
  <c r="BH132" i="7"/>
  <c r="BG132" i="7"/>
  <c r="BE132" i="7"/>
  <c r="T132" i="7"/>
  <c r="R132" i="7"/>
  <c r="P132" i="7"/>
  <c r="BK132" i="7"/>
  <c r="BF132" i="7"/>
  <c r="BI131" i="7"/>
  <c r="BH131" i="7"/>
  <c r="BG131" i="7"/>
  <c r="BE131" i="7"/>
  <c r="T131" i="7"/>
  <c r="R131" i="7"/>
  <c r="P131" i="7"/>
  <c r="BK131" i="7"/>
  <c r="BF131" i="7"/>
  <c r="BI130" i="7"/>
  <c r="BH130" i="7"/>
  <c r="BG130" i="7"/>
  <c r="BE130" i="7"/>
  <c r="T130" i="7"/>
  <c r="R130" i="7"/>
  <c r="P130" i="7"/>
  <c r="BK130" i="7"/>
  <c r="BF130" i="7"/>
  <c r="BI129" i="7"/>
  <c r="BH129" i="7"/>
  <c r="BG129" i="7"/>
  <c r="BE129" i="7"/>
  <c r="T129" i="7"/>
  <c r="R129" i="7"/>
  <c r="P129" i="7"/>
  <c r="BK129" i="7"/>
  <c r="BF129" i="7"/>
  <c r="BI128" i="7"/>
  <c r="BH128" i="7"/>
  <c r="BG128" i="7"/>
  <c r="BE128" i="7"/>
  <c r="T128" i="7"/>
  <c r="R128" i="7"/>
  <c r="P128" i="7"/>
  <c r="BK128" i="7"/>
  <c r="BF128" i="7"/>
  <c r="BI127" i="7"/>
  <c r="BH127" i="7"/>
  <c r="BG127" i="7"/>
  <c r="BE127" i="7"/>
  <c r="T127" i="7"/>
  <c r="R127" i="7"/>
  <c r="P127" i="7"/>
  <c r="BK127" i="7"/>
  <c r="BF127" i="7"/>
  <c r="BI126" i="7"/>
  <c r="BH126" i="7"/>
  <c r="BG126" i="7"/>
  <c r="BE126" i="7"/>
  <c r="T126" i="7"/>
  <c r="R126" i="7"/>
  <c r="P126" i="7"/>
  <c r="BK126" i="7"/>
  <c r="BK125" i="7" s="1"/>
  <c r="BF126" i="7"/>
  <c r="F119" i="7"/>
  <c r="F117" i="7"/>
  <c r="E115" i="7"/>
  <c r="F91" i="7"/>
  <c r="F89" i="7"/>
  <c r="E87" i="7"/>
  <c r="J24" i="7"/>
  <c r="E24" i="7"/>
  <c r="J23" i="7"/>
  <c r="J21" i="7"/>
  <c r="E21" i="7"/>
  <c r="J20" i="7"/>
  <c r="J18" i="7"/>
  <c r="E18" i="7"/>
  <c r="F120" i="7" s="1"/>
  <c r="J17" i="7"/>
  <c r="J12" i="7"/>
  <c r="J117" i="7" s="1"/>
  <c r="E7" i="7"/>
  <c r="J39" i="6"/>
  <c r="J38" i="6"/>
  <c r="AY100" i="1"/>
  <c r="J37" i="6"/>
  <c r="AX100" i="1"/>
  <c r="BI147" i="6"/>
  <c r="BH147" i="6"/>
  <c r="BG147" i="6"/>
  <c r="BE147" i="6"/>
  <c r="T147" i="6"/>
  <c r="R147" i="6"/>
  <c r="P147" i="6"/>
  <c r="BK147" i="6"/>
  <c r="BF147" i="6"/>
  <c r="BI146" i="6"/>
  <c r="BH146" i="6"/>
  <c r="BG146" i="6"/>
  <c r="BE146" i="6"/>
  <c r="T146" i="6"/>
  <c r="R146" i="6"/>
  <c r="P146" i="6"/>
  <c r="BK146" i="6"/>
  <c r="BF146" i="6"/>
  <c r="BI145" i="6"/>
  <c r="BH145" i="6"/>
  <c r="BG145" i="6"/>
  <c r="BE145" i="6"/>
  <c r="T145" i="6"/>
  <c r="R145" i="6"/>
  <c r="P145" i="6"/>
  <c r="BK145" i="6"/>
  <c r="BF145" i="6"/>
  <c r="BI144" i="6"/>
  <c r="BH144" i="6"/>
  <c r="BG144" i="6"/>
  <c r="BE144" i="6"/>
  <c r="T144" i="6"/>
  <c r="R144" i="6"/>
  <c r="P144" i="6"/>
  <c r="BK144" i="6"/>
  <c r="BF144" i="6"/>
  <c r="BI143" i="6"/>
  <c r="BH143" i="6"/>
  <c r="BG143" i="6"/>
  <c r="BE143" i="6"/>
  <c r="T143" i="6"/>
  <c r="R143" i="6"/>
  <c r="P143" i="6"/>
  <c r="BK143" i="6"/>
  <c r="BF143" i="6"/>
  <c r="BI142" i="6"/>
  <c r="BH142" i="6"/>
  <c r="BG142" i="6"/>
  <c r="BE142" i="6"/>
  <c r="T142" i="6"/>
  <c r="T141" i="6"/>
  <c r="R142" i="6"/>
  <c r="R141" i="6"/>
  <c r="P142" i="6"/>
  <c r="P141" i="6"/>
  <c r="BK142" i="6"/>
  <c r="BK141" i="6"/>
  <c r="J102" i="6" s="1"/>
  <c r="BF142" i="6"/>
  <c r="BI140" i="6"/>
  <c r="BH140" i="6"/>
  <c r="BG140" i="6"/>
  <c r="BE140" i="6"/>
  <c r="T140" i="6"/>
  <c r="T139" i="6"/>
  <c r="R140" i="6"/>
  <c r="R139" i="6" s="1"/>
  <c r="P140" i="6"/>
  <c r="P139" i="6"/>
  <c r="BK140" i="6"/>
  <c r="BK139" i="6" s="1"/>
  <c r="J101" i="6" s="1"/>
  <c r="BF140" i="6"/>
  <c r="BI138" i="6"/>
  <c r="BH138" i="6"/>
  <c r="BG138" i="6"/>
  <c r="BE138" i="6"/>
  <c r="T138" i="6"/>
  <c r="R138" i="6"/>
  <c r="P138" i="6"/>
  <c r="BK138" i="6"/>
  <c r="BF138" i="6"/>
  <c r="BI137" i="6"/>
  <c r="BH137" i="6"/>
  <c r="BG137" i="6"/>
  <c r="BE137" i="6"/>
  <c r="T137" i="6"/>
  <c r="R137" i="6"/>
  <c r="P137" i="6"/>
  <c r="BK137" i="6"/>
  <c r="BF137" i="6"/>
  <c r="BI136" i="6"/>
  <c r="BH136" i="6"/>
  <c r="BG136" i="6"/>
  <c r="BE136" i="6"/>
  <c r="T136" i="6"/>
  <c r="R136" i="6"/>
  <c r="P136" i="6"/>
  <c r="BK136" i="6"/>
  <c r="BF136" i="6"/>
  <c r="BI135" i="6"/>
  <c r="BH135" i="6"/>
  <c r="BG135" i="6"/>
  <c r="BE135" i="6"/>
  <c r="T135" i="6"/>
  <c r="R135" i="6"/>
  <c r="P135" i="6"/>
  <c r="BK135" i="6"/>
  <c r="BF135" i="6"/>
  <c r="BI134" i="6"/>
  <c r="BH134" i="6"/>
  <c r="BG134" i="6"/>
  <c r="BE134" i="6"/>
  <c r="T134" i="6"/>
  <c r="R134" i="6"/>
  <c r="P134" i="6"/>
  <c r="BK134" i="6"/>
  <c r="BF134" i="6"/>
  <c r="BI133" i="6"/>
  <c r="BH133" i="6"/>
  <c r="BG133" i="6"/>
  <c r="BE133" i="6"/>
  <c r="T133" i="6"/>
  <c r="R133" i="6"/>
  <c r="P133" i="6"/>
  <c r="BK133" i="6"/>
  <c r="BF133" i="6"/>
  <c r="BI132" i="6"/>
  <c r="BH132" i="6"/>
  <c r="BG132" i="6"/>
  <c r="BE132" i="6"/>
  <c r="T132" i="6"/>
  <c r="R132" i="6"/>
  <c r="P132" i="6"/>
  <c r="BK132" i="6"/>
  <c r="BF132" i="6"/>
  <c r="BI131" i="6"/>
  <c r="BH131" i="6"/>
  <c r="BG131" i="6"/>
  <c r="BE131" i="6"/>
  <c r="T131" i="6"/>
  <c r="R131" i="6"/>
  <c r="P131" i="6"/>
  <c r="BK131" i="6"/>
  <c r="BF131" i="6"/>
  <c r="BI130" i="6"/>
  <c r="BH130" i="6"/>
  <c r="BG130" i="6"/>
  <c r="BE130" i="6"/>
  <c r="T130" i="6"/>
  <c r="R130" i="6"/>
  <c r="P130" i="6"/>
  <c r="BK130" i="6"/>
  <c r="BF130" i="6"/>
  <c r="BI129" i="6"/>
  <c r="BH129" i="6"/>
  <c r="BG129" i="6"/>
  <c r="BE129" i="6"/>
  <c r="T129" i="6"/>
  <c r="T126" i="6" s="1"/>
  <c r="T125" i="6" s="1"/>
  <c r="T124" i="6" s="1"/>
  <c r="R129" i="6"/>
  <c r="P129" i="6"/>
  <c r="BK129" i="6"/>
  <c r="BF129" i="6"/>
  <c r="BI128" i="6"/>
  <c r="BH128" i="6"/>
  <c r="F38" i="6" s="1"/>
  <c r="BC100" i="1" s="1"/>
  <c r="BG128" i="6"/>
  <c r="BE128" i="6"/>
  <c r="T128" i="6"/>
  <c r="R128" i="6"/>
  <c r="R126" i="6" s="1"/>
  <c r="R125" i="6" s="1"/>
  <c r="R124" i="6" s="1"/>
  <c r="P128" i="6"/>
  <c r="P126" i="6" s="1"/>
  <c r="P125" i="6" s="1"/>
  <c r="BK128" i="6"/>
  <c r="BF128" i="6"/>
  <c r="BI127" i="6"/>
  <c r="F39" i="6" s="1"/>
  <c r="BD100" i="1" s="1"/>
  <c r="BH127" i="6"/>
  <c r="BG127" i="6"/>
  <c r="BE127" i="6"/>
  <c r="T127" i="6"/>
  <c r="R127" i="6"/>
  <c r="P127" i="6"/>
  <c r="P124" i="6"/>
  <c r="AU100" i="1" s="1"/>
  <c r="BK127" i="6"/>
  <c r="BF127" i="6"/>
  <c r="F120" i="6"/>
  <c r="F118" i="6"/>
  <c r="E116" i="6"/>
  <c r="F93" i="6"/>
  <c r="F91" i="6"/>
  <c r="E89" i="6"/>
  <c r="J26" i="6"/>
  <c r="E26" i="6"/>
  <c r="J121" i="6" s="1"/>
  <c r="J25" i="6"/>
  <c r="J23" i="6"/>
  <c r="E23" i="6"/>
  <c r="J120" i="6" s="1"/>
  <c r="J93" i="6"/>
  <c r="J22" i="6"/>
  <c r="J20" i="6"/>
  <c r="E20" i="6"/>
  <c r="F121" i="6"/>
  <c r="F94" i="6"/>
  <c r="J19" i="6"/>
  <c r="J14" i="6"/>
  <c r="J118" i="6"/>
  <c r="J91" i="6"/>
  <c r="E7" i="6"/>
  <c r="E112" i="6" s="1"/>
  <c r="E85" i="6"/>
  <c r="AY99" i="1"/>
  <c r="AX99" i="1"/>
  <c r="AZ99" i="1"/>
  <c r="BB99" i="1"/>
  <c r="BB98" i="1" s="1"/>
  <c r="AX98" i="1" s="1"/>
  <c r="AU99" i="1"/>
  <c r="AU98" i="1" s="1"/>
  <c r="BC99" i="1"/>
  <c r="BC98" i="1" s="1"/>
  <c r="AY98" i="1" s="1"/>
  <c r="J37" i="4"/>
  <c r="J36" i="4"/>
  <c r="AY97" i="1"/>
  <c r="J35" i="4"/>
  <c r="AX97" i="1" s="1"/>
  <c r="BI180" i="4"/>
  <c r="BH180" i="4"/>
  <c r="BG180" i="4"/>
  <c r="BE180" i="4"/>
  <c r="T180" i="4"/>
  <c r="T179" i="4"/>
  <c r="T178" i="4" s="1"/>
  <c r="R180" i="4"/>
  <c r="R179" i="4" s="1"/>
  <c r="R178" i="4" s="1"/>
  <c r="P180" i="4"/>
  <c r="P179" i="4" s="1"/>
  <c r="P178" i="4" s="1"/>
  <c r="BK180" i="4"/>
  <c r="BK179" i="4" s="1"/>
  <c r="BF180" i="4"/>
  <c r="BI177" i="4"/>
  <c r="BH177" i="4"/>
  <c r="BG177" i="4"/>
  <c r="BE177" i="4"/>
  <c r="T177" i="4"/>
  <c r="R177" i="4"/>
  <c r="P177" i="4"/>
  <c r="BK177" i="4"/>
  <c r="BF177" i="4"/>
  <c r="BI176" i="4"/>
  <c r="BH176" i="4"/>
  <c r="BG176" i="4"/>
  <c r="BE176" i="4"/>
  <c r="T176" i="4"/>
  <c r="T175" i="4"/>
  <c r="T174" i="4" s="1"/>
  <c r="R176" i="4"/>
  <c r="R175" i="4" s="1"/>
  <c r="R174" i="4" s="1"/>
  <c r="P176" i="4"/>
  <c r="P175" i="4" s="1"/>
  <c r="P174" i="4" s="1"/>
  <c r="BK176" i="4"/>
  <c r="BK175" i="4" s="1"/>
  <c r="BF176" i="4"/>
  <c r="BI172" i="4"/>
  <c r="BH172" i="4"/>
  <c r="BG172" i="4"/>
  <c r="BE172" i="4"/>
  <c r="T172" i="4"/>
  <c r="R172" i="4"/>
  <c r="P172" i="4"/>
  <c r="BK172" i="4"/>
  <c r="BF172" i="4"/>
  <c r="BI171" i="4"/>
  <c r="BH171" i="4"/>
  <c r="BG171" i="4"/>
  <c r="BE171" i="4"/>
  <c r="T171" i="4"/>
  <c r="R171" i="4"/>
  <c r="P171" i="4"/>
  <c r="BK171" i="4"/>
  <c r="BF171" i="4"/>
  <c r="BI170" i="4"/>
  <c r="BH170" i="4"/>
  <c r="BG170" i="4"/>
  <c r="BE170" i="4"/>
  <c r="T170" i="4"/>
  <c r="R170" i="4"/>
  <c r="P170" i="4"/>
  <c r="BK170" i="4"/>
  <c r="BF170" i="4"/>
  <c r="BI169" i="4"/>
  <c r="BH169" i="4"/>
  <c r="BG169" i="4"/>
  <c r="BE169" i="4"/>
  <c r="T169" i="4"/>
  <c r="R169" i="4"/>
  <c r="P169" i="4"/>
  <c r="BK169" i="4"/>
  <c r="BF169" i="4"/>
  <c r="BI168" i="4"/>
  <c r="BH168" i="4"/>
  <c r="BG168" i="4"/>
  <c r="BE168" i="4"/>
  <c r="T168" i="4"/>
  <c r="R168" i="4"/>
  <c r="P168" i="4"/>
  <c r="BK168" i="4"/>
  <c r="BF168" i="4"/>
  <c r="BI167" i="4"/>
  <c r="BH167" i="4"/>
  <c r="BG167" i="4"/>
  <c r="BE167" i="4"/>
  <c r="T167" i="4"/>
  <c r="R167" i="4"/>
  <c r="P167" i="4"/>
  <c r="BK167" i="4"/>
  <c r="BF167" i="4"/>
  <c r="BI166" i="4"/>
  <c r="BH166" i="4"/>
  <c r="BG166" i="4"/>
  <c r="BE166" i="4"/>
  <c r="T166" i="4"/>
  <c r="R166" i="4"/>
  <c r="P166" i="4"/>
  <c r="BK166" i="4"/>
  <c r="BF166" i="4"/>
  <c r="BI165" i="4"/>
  <c r="BH165" i="4"/>
  <c r="BG165" i="4"/>
  <c r="BE165" i="4"/>
  <c r="T165" i="4"/>
  <c r="R165" i="4"/>
  <c r="P165" i="4"/>
  <c r="BK165" i="4"/>
  <c r="BF165" i="4"/>
  <c r="BI164" i="4"/>
  <c r="BH164" i="4"/>
  <c r="BG164" i="4"/>
  <c r="BE164" i="4"/>
  <c r="T164" i="4"/>
  <c r="R164" i="4"/>
  <c r="P164" i="4"/>
  <c r="BK164" i="4"/>
  <c r="BF164" i="4"/>
  <c r="BI163" i="4"/>
  <c r="BH163" i="4"/>
  <c r="BG163" i="4"/>
  <c r="BE163" i="4"/>
  <c r="T163" i="4"/>
  <c r="R163" i="4"/>
  <c r="P163" i="4"/>
  <c r="BK163" i="4"/>
  <c r="BF163" i="4"/>
  <c r="BI162" i="4"/>
  <c r="BH162" i="4"/>
  <c r="BG162" i="4"/>
  <c r="BE162" i="4"/>
  <c r="T162" i="4"/>
  <c r="R162" i="4"/>
  <c r="P162" i="4"/>
  <c r="BK162" i="4"/>
  <c r="BF162" i="4"/>
  <c r="BI161" i="4"/>
  <c r="BH161" i="4"/>
  <c r="BG161" i="4"/>
  <c r="BE161" i="4"/>
  <c r="T161" i="4"/>
  <c r="R161" i="4"/>
  <c r="P161" i="4"/>
  <c r="BK161" i="4"/>
  <c r="BF161" i="4"/>
  <c r="BI160" i="4"/>
  <c r="BH160" i="4"/>
  <c r="BG160" i="4"/>
  <c r="BE160" i="4"/>
  <c r="T160" i="4"/>
  <c r="R160" i="4"/>
  <c r="P160" i="4"/>
  <c r="BK160" i="4"/>
  <c r="BF160" i="4"/>
  <c r="BI159" i="4"/>
  <c r="BH159" i="4"/>
  <c r="BG159" i="4"/>
  <c r="BE159" i="4"/>
  <c r="T159" i="4"/>
  <c r="R159" i="4"/>
  <c r="P159" i="4"/>
  <c r="BK159" i="4"/>
  <c r="BF159" i="4"/>
  <c r="BI158" i="4"/>
  <c r="BH158" i="4"/>
  <c r="BG158" i="4"/>
  <c r="BE158" i="4"/>
  <c r="T158" i="4"/>
  <c r="R158" i="4"/>
  <c r="P158" i="4"/>
  <c r="BK158" i="4"/>
  <c r="BF158" i="4"/>
  <c r="BI157" i="4"/>
  <c r="BH157" i="4"/>
  <c r="BG157" i="4"/>
  <c r="BE157" i="4"/>
  <c r="T157" i="4"/>
  <c r="R157" i="4"/>
  <c r="P157" i="4"/>
  <c r="BK157" i="4"/>
  <c r="BF157" i="4"/>
  <c r="BI156" i="4"/>
  <c r="BH156" i="4"/>
  <c r="BG156" i="4"/>
  <c r="BE156" i="4"/>
  <c r="T156" i="4"/>
  <c r="R156" i="4"/>
  <c r="P156" i="4"/>
  <c r="BK156" i="4"/>
  <c r="BF156" i="4"/>
  <c r="BI155" i="4"/>
  <c r="BH155" i="4"/>
  <c r="BG155" i="4"/>
  <c r="BE155" i="4"/>
  <c r="T155" i="4"/>
  <c r="R155" i="4"/>
  <c r="P155" i="4"/>
  <c r="BK155" i="4"/>
  <c r="BF155" i="4"/>
  <c r="BI154" i="4"/>
  <c r="BH154" i="4"/>
  <c r="BG154" i="4"/>
  <c r="BE154" i="4"/>
  <c r="T154" i="4"/>
  <c r="R154" i="4"/>
  <c r="P154" i="4"/>
  <c r="BK154" i="4"/>
  <c r="BF154" i="4"/>
  <c r="BI153" i="4"/>
  <c r="BH153" i="4"/>
  <c r="BG153" i="4"/>
  <c r="BE153" i="4"/>
  <c r="T153" i="4"/>
  <c r="R153" i="4"/>
  <c r="P153" i="4"/>
  <c r="BK153" i="4"/>
  <c r="BF153" i="4"/>
  <c r="BI152" i="4"/>
  <c r="BH152" i="4"/>
  <c r="BG152" i="4"/>
  <c r="BE152" i="4"/>
  <c r="T152" i="4"/>
  <c r="R152" i="4"/>
  <c r="P152" i="4"/>
  <c r="BK152" i="4"/>
  <c r="BF152" i="4"/>
  <c r="BI151" i="4"/>
  <c r="BH151" i="4"/>
  <c r="BG151" i="4"/>
  <c r="BE151" i="4"/>
  <c r="T151" i="4"/>
  <c r="R151" i="4"/>
  <c r="P151" i="4"/>
  <c r="BK151" i="4"/>
  <c r="BF151" i="4"/>
  <c r="BI150" i="4"/>
  <c r="BH150" i="4"/>
  <c r="BG150" i="4"/>
  <c r="BE150" i="4"/>
  <c r="T150" i="4"/>
  <c r="R150" i="4"/>
  <c r="P150" i="4"/>
  <c r="BK150" i="4"/>
  <c r="BF150" i="4"/>
  <c r="BI149" i="4"/>
  <c r="BH149" i="4"/>
  <c r="BG149" i="4"/>
  <c r="BE149" i="4"/>
  <c r="T149" i="4"/>
  <c r="R149" i="4"/>
  <c r="P149" i="4"/>
  <c r="BK149" i="4"/>
  <c r="BF149" i="4"/>
  <c r="BI148" i="4"/>
  <c r="BH148" i="4"/>
  <c r="BG148" i="4"/>
  <c r="BE148" i="4"/>
  <c r="T148" i="4"/>
  <c r="R148" i="4"/>
  <c r="P148" i="4"/>
  <c r="BK148" i="4"/>
  <c r="BF148" i="4"/>
  <c r="BI147" i="4"/>
  <c r="BH147" i="4"/>
  <c r="BG147" i="4"/>
  <c r="BE147" i="4"/>
  <c r="T147" i="4"/>
  <c r="R147" i="4"/>
  <c r="R141" i="4" s="1"/>
  <c r="P147" i="4"/>
  <c r="BK147" i="4"/>
  <c r="BF147" i="4"/>
  <c r="BI146" i="4"/>
  <c r="BH146" i="4"/>
  <c r="BG146" i="4"/>
  <c r="BE146" i="4"/>
  <c r="T146" i="4"/>
  <c r="R146" i="4"/>
  <c r="P146" i="4"/>
  <c r="BK146" i="4"/>
  <c r="BF146" i="4"/>
  <c r="BI145" i="4"/>
  <c r="BH145" i="4"/>
  <c r="BG145" i="4"/>
  <c r="BE145" i="4"/>
  <c r="T145" i="4"/>
  <c r="R145" i="4"/>
  <c r="P145" i="4"/>
  <c r="BK145" i="4"/>
  <c r="BF145" i="4"/>
  <c r="BI144" i="4"/>
  <c r="BH144" i="4"/>
  <c r="BG144" i="4"/>
  <c r="BE144" i="4"/>
  <c r="T144" i="4"/>
  <c r="R144" i="4"/>
  <c r="P144" i="4"/>
  <c r="BK144" i="4"/>
  <c r="BF144" i="4"/>
  <c r="BI143" i="4"/>
  <c r="BH143" i="4"/>
  <c r="BG143" i="4"/>
  <c r="BE143" i="4"/>
  <c r="T143" i="4"/>
  <c r="R143" i="4"/>
  <c r="P143" i="4"/>
  <c r="BK143" i="4"/>
  <c r="BF143" i="4"/>
  <c r="BI142" i="4"/>
  <c r="BH142" i="4"/>
  <c r="BG142" i="4"/>
  <c r="BE142" i="4"/>
  <c r="T142" i="4"/>
  <c r="T141" i="4" s="1"/>
  <c r="R142" i="4"/>
  <c r="P142" i="4"/>
  <c r="P141" i="4" s="1"/>
  <c r="BK142" i="4"/>
  <c r="BF142" i="4"/>
  <c r="BI140" i="4"/>
  <c r="BH140" i="4"/>
  <c r="BG140" i="4"/>
  <c r="BE140" i="4"/>
  <c r="T140" i="4"/>
  <c r="R140" i="4"/>
  <c r="P140" i="4"/>
  <c r="BK140" i="4"/>
  <c r="BF140" i="4"/>
  <c r="BI139" i="4"/>
  <c r="BH139" i="4"/>
  <c r="BG139" i="4"/>
  <c r="BE139" i="4"/>
  <c r="T139" i="4"/>
  <c r="T138" i="4"/>
  <c r="R139" i="4"/>
  <c r="R138" i="4"/>
  <c r="P139" i="4"/>
  <c r="P138" i="4"/>
  <c r="BK139" i="4"/>
  <c r="BK138" i="4" s="1"/>
  <c r="J99" i="4" s="1"/>
  <c r="BF139" i="4"/>
  <c r="BI137" i="4"/>
  <c r="BH137" i="4"/>
  <c r="BG137" i="4"/>
  <c r="BE137" i="4"/>
  <c r="T137" i="4"/>
  <c r="R137" i="4"/>
  <c r="P137" i="4"/>
  <c r="BK137" i="4"/>
  <c r="BF137" i="4"/>
  <c r="BI136" i="4"/>
  <c r="BH136" i="4"/>
  <c r="BG136" i="4"/>
  <c r="BE136" i="4"/>
  <c r="T136" i="4"/>
  <c r="R136" i="4"/>
  <c r="P136" i="4"/>
  <c r="BK136" i="4"/>
  <c r="BF136" i="4"/>
  <c r="BI135" i="4"/>
  <c r="BH135" i="4"/>
  <c r="BG135" i="4"/>
  <c r="BE135" i="4"/>
  <c r="T135" i="4"/>
  <c r="R135" i="4"/>
  <c r="P135" i="4"/>
  <c r="BK135" i="4"/>
  <c r="BF135" i="4"/>
  <c r="BI134" i="4"/>
  <c r="BH134" i="4"/>
  <c r="BG134" i="4"/>
  <c r="BE134" i="4"/>
  <c r="T134" i="4"/>
  <c r="R134" i="4"/>
  <c r="P134" i="4"/>
  <c r="BK134" i="4"/>
  <c r="BF134" i="4"/>
  <c r="BI133" i="4"/>
  <c r="BH133" i="4"/>
  <c r="BG133" i="4"/>
  <c r="BE133" i="4"/>
  <c r="T133" i="4"/>
  <c r="R133" i="4"/>
  <c r="P133" i="4"/>
  <c r="BK133" i="4"/>
  <c r="BF133" i="4"/>
  <c r="BI132" i="4"/>
  <c r="BH132" i="4"/>
  <c r="BG132" i="4"/>
  <c r="BE132" i="4"/>
  <c r="T132" i="4"/>
  <c r="R132" i="4"/>
  <c r="P132" i="4"/>
  <c r="BK132" i="4"/>
  <c r="BF132" i="4"/>
  <c r="BI131" i="4"/>
  <c r="BH131" i="4"/>
  <c r="BG131" i="4"/>
  <c r="BE131" i="4"/>
  <c r="T131" i="4"/>
  <c r="R131" i="4"/>
  <c r="P131" i="4"/>
  <c r="BK131" i="4"/>
  <c r="BF131" i="4"/>
  <c r="BI130" i="4"/>
  <c r="BH130" i="4"/>
  <c r="BG130" i="4"/>
  <c r="BE130" i="4"/>
  <c r="T130" i="4"/>
  <c r="R130" i="4"/>
  <c r="P130" i="4"/>
  <c r="BK130" i="4"/>
  <c r="BF130" i="4"/>
  <c r="BI129" i="4"/>
  <c r="BH129" i="4"/>
  <c r="BG129" i="4"/>
  <c r="BE129" i="4"/>
  <c r="T129" i="4"/>
  <c r="R129" i="4"/>
  <c r="P129" i="4"/>
  <c r="BK129" i="4"/>
  <c r="BF129" i="4"/>
  <c r="BI128" i="4"/>
  <c r="F37" i="4" s="1"/>
  <c r="BD97" i="1" s="1"/>
  <c r="BH128" i="4"/>
  <c r="BG128" i="4"/>
  <c r="BE128" i="4"/>
  <c r="T128" i="4"/>
  <c r="R128" i="4"/>
  <c r="P128" i="4"/>
  <c r="BK128" i="4"/>
  <c r="BF128" i="4"/>
  <c r="BI127" i="4"/>
  <c r="BH127" i="4"/>
  <c r="BG127" i="4"/>
  <c r="BE127" i="4"/>
  <c r="J33" i="4" s="1"/>
  <c r="AV97" i="1" s="1"/>
  <c r="T127" i="4"/>
  <c r="T126" i="4"/>
  <c r="R127" i="4"/>
  <c r="R126" i="4" s="1"/>
  <c r="P127" i="4"/>
  <c r="P126" i="4"/>
  <c r="BK127" i="4"/>
  <c r="BF127" i="4"/>
  <c r="F120" i="4"/>
  <c r="F118" i="4"/>
  <c r="E116" i="4"/>
  <c r="F91" i="4"/>
  <c r="F89" i="4"/>
  <c r="E87" i="4"/>
  <c r="J24" i="4"/>
  <c r="E24" i="4"/>
  <c r="J121" i="4" s="1"/>
  <c r="J23" i="4"/>
  <c r="J21" i="4"/>
  <c r="E21" i="4"/>
  <c r="J91" i="4" s="1"/>
  <c r="J20" i="4"/>
  <c r="J18" i="4"/>
  <c r="E18" i="4"/>
  <c r="F121" i="4" s="1"/>
  <c r="J17" i="4"/>
  <c r="J12" i="4"/>
  <c r="J118" i="4" s="1"/>
  <c r="E7" i="4"/>
  <c r="E85" i="4" s="1"/>
  <c r="AY96" i="1"/>
  <c r="AX96" i="1"/>
  <c r="AV96" i="1"/>
  <c r="BB96" i="1"/>
  <c r="BD96" i="1"/>
  <c r="BC96" i="1"/>
  <c r="AZ96" i="1"/>
  <c r="AY95" i="1"/>
  <c r="AX95" i="1"/>
  <c r="BC95" i="1"/>
  <c r="BD95" i="1"/>
  <c r="BB95" i="1"/>
  <c r="AZ95" i="1"/>
  <c r="AV95" i="1"/>
  <c r="AS102" i="1"/>
  <c r="AS98" i="1"/>
  <c r="AS94" i="1"/>
  <c r="L90" i="1"/>
  <c r="AM90" i="1"/>
  <c r="AM89" i="1"/>
  <c r="L89" i="1"/>
  <c r="AM87" i="1"/>
  <c r="L87" i="1"/>
  <c r="L85" i="1"/>
  <c r="L84" i="1"/>
  <c r="BK122" i="10" l="1"/>
  <c r="F33" i="10"/>
  <c r="AZ105" i="1" s="1"/>
  <c r="J33" i="10"/>
  <c r="AV105" i="1" s="1"/>
  <c r="AT105" i="1" s="1"/>
  <c r="F37" i="10"/>
  <c r="BD105" i="1" s="1"/>
  <c r="F37" i="9"/>
  <c r="BB104" i="1" s="1"/>
  <c r="F35" i="9"/>
  <c r="AZ104" i="1" s="1"/>
  <c r="BK147" i="7"/>
  <c r="F37" i="6"/>
  <c r="BB100" i="1" s="1"/>
  <c r="BK141" i="4"/>
  <c r="J100" i="4" s="1"/>
  <c r="F35" i="4"/>
  <c r="BB97" i="1" s="1"/>
  <c r="F92" i="7"/>
  <c r="F92" i="4"/>
  <c r="J120" i="4"/>
  <c r="J92" i="4"/>
  <c r="AU95" i="1"/>
  <c r="BA96" i="1"/>
  <c r="AW96" i="1"/>
  <c r="AT96" i="1" s="1"/>
  <c r="J34" i="4"/>
  <c r="AW97" i="1" s="1"/>
  <c r="AT97" i="1" s="1"/>
  <c r="F34" i="4"/>
  <c r="BA97" i="1" s="1"/>
  <c r="R125" i="4"/>
  <c r="R124" i="4" s="1"/>
  <c r="J103" i="7"/>
  <c r="BK146" i="7"/>
  <c r="J102" i="7" s="1"/>
  <c r="AW95" i="1"/>
  <c r="AT95" i="1" s="1"/>
  <c r="AU96" i="1"/>
  <c r="AW99" i="1"/>
  <c r="T125" i="4"/>
  <c r="T124" i="4" s="1"/>
  <c r="BA95" i="1"/>
  <c r="J89" i="4"/>
  <c r="F33" i="4"/>
  <c r="AZ97" i="1" s="1"/>
  <c r="F36" i="4"/>
  <c r="BC97" i="1" s="1"/>
  <c r="AV99" i="1"/>
  <c r="AT99" i="1" s="1"/>
  <c r="BK124" i="7"/>
  <c r="J98" i="7"/>
  <c r="J100" i="9"/>
  <c r="J98" i="10"/>
  <c r="P125" i="4"/>
  <c r="P124" i="4" s="1"/>
  <c r="AU97" i="1" s="1"/>
  <c r="BK174" i="4"/>
  <c r="J101" i="4" s="1"/>
  <c r="J102" i="4"/>
  <c r="BK126" i="6"/>
  <c r="J92" i="7"/>
  <c r="J120" i="7"/>
  <c r="AW103" i="1"/>
  <c r="BA103" i="1"/>
  <c r="AV103" i="1"/>
  <c r="AT103" i="1" s="1"/>
  <c r="BD103" i="1"/>
  <c r="F92" i="10"/>
  <c r="F117" i="10"/>
  <c r="E85" i="7"/>
  <c r="E113" i="7"/>
  <c r="BK178" i="4"/>
  <c r="J103" i="4" s="1"/>
  <c r="J104" i="4"/>
  <c r="E114" i="4"/>
  <c r="BK126" i="4"/>
  <c r="BA99" i="1"/>
  <c r="BA98" i="1" s="1"/>
  <c r="AW98" i="1" s="1"/>
  <c r="BD99" i="1"/>
  <c r="BD98" i="1" s="1"/>
  <c r="J36" i="6"/>
  <c r="AW100" i="1" s="1"/>
  <c r="F36" i="6"/>
  <c r="BA100" i="1" s="1"/>
  <c r="J119" i="7"/>
  <c r="J91" i="7"/>
  <c r="J34" i="7"/>
  <c r="AW101" i="1" s="1"/>
  <c r="F34" i="7"/>
  <c r="BA101" i="1" s="1"/>
  <c r="J33" i="7"/>
  <c r="AV101" i="1" s="1"/>
  <c r="AT101" i="1" s="1"/>
  <c r="F37" i="7"/>
  <c r="BD101" i="1" s="1"/>
  <c r="J35" i="6"/>
  <c r="AV100" i="1" s="1"/>
  <c r="AT100" i="1" s="1"/>
  <c r="P125" i="7"/>
  <c r="P124" i="7" s="1"/>
  <c r="T125" i="7"/>
  <c r="F35" i="7"/>
  <c r="BB101" i="1" s="1"/>
  <c r="BB103" i="1"/>
  <c r="BB102" i="1" s="1"/>
  <c r="AX102" i="1" s="1"/>
  <c r="R137" i="9"/>
  <c r="F34" i="10"/>
  <c r="BA105" i="1" s="1"/>
  <c r="R122" i="10"/>
  <c r="J94" i="6"/>
  <c r="F35" i="6"/>
  <c r="AZ100" i="1" s="1"/>
  <c r="AZ98" i="1" s="1"/>
  <c r="AV98" i="1" s="1"/>
  <c r="AT98" i="1" s="1"/>
  <c r="J89" i="7"/>
  <c r="R125" i="7"/>
  <c r="R124" i="7" s="1"/>
  <c r="R123" i="7" s="1"/>
  <c r="F36" i="7"/>
  <c r="BC101" i="1" s="1"/>
  <c r="BC103" i="1"/>
  <c r="BC102" i="1" s="1"/>
  <c r="AY102" i="1" s="1"/>
  <c r="F36" i="9"/>
  <c r="BA104" i="1" s="1"/>
  <c r="J36" i="9"/>
  <c r="AW104" i="1" s="1"/>
  <c r="F39" i="9"/>
  <c r="BD104" i="1" s="1"/>
  <c r="BK137" i="9"/>
  <c r="J101" i="9" s="1"/>
  <c r="P121" i="10"/>
  <c r="P120" i="10" s="1"/>
  <c r="AU105" i="1" s="1"/>
  <c r="F33" i="7"/>
  <c r="AZ101" i="1" s="1"/>
  <c r="T140" i="7"/>
  <c r="P147" i="7"/>
  <c r="P146" i="7" s="1"/>
  <c r="AZ103" i="1"/>
  <c r="AZ102" i="1" s="1"/>
  <c r="AV102" i="1" s="1"/>
  <c r="P125" i="9"/>
  <c r="P124" i="9" s="1"/>
  <c r="AU104" i="1" s="1"/>
  <c r="R125" i="9"/>
  <c r="R124" i="9" s="1"/>
  <c r="J35" i="9"/>
  <c r="AV104" i="1" s="1"/>
  <c r="AT104" i="1" s="1"/>
  <c r="R151" i="10"/>
  <c r="J89" i="10"/>
  <c r="J114" i="10"/>
  <c r="F36" i="10"/>
  <c r="BC105" i="1" s="1"/>
  <c r="BK151" i="10"/>
  <c r="J99" i="10" s="1"/>
  <c r="BB94" i="1" l="1"/>
  <c r="BC94" i="1"/>
  <c r="W32" i="1" s="1"/>
  <c r="AZ94" i="1"/>
  <c r="W31" i="1"/>
  <c r="AX94" i="1"/>
  <c r="AU103" i="1"/>
  <c r="AU102" i="1" s="1"/>
  <c r="BK125" i="9"/>
  <c r="AT102" i="1"/>
  <c r="BD102" i="1"/>
  <c r="BD94" i="1" s="1"/>
  <c r="W33" i="1" s="1"/>
  <c r="J97" i="7"/>
  <c r="BK123" i="7"/>
  <c r="T124" i="7"/>
  <c r="T123" i="7" s="1"/>
  <c r="BK121" i="10"/>
  <c r="R121" i="10"/>
  <c r="R120" i="10" s="1"/>
  <c r="P123" i="7"/>
  <c r="AU101" i="1" s="1"/>
  <c r="J98" i="4"/>
  <c r="BK125" i="4"/>
  <c r="BA102" i="1"/>
  <c r="AW102" i="1" s="1"/>
  <c r="BK125" i="6"/>
  <c r="J100" i="6"/>
  <c r="BA94" i="1"/>
  <c r="AY94" i="1" l="1"/>
  <c r="AU94" i="1"/>
  <c r="BK120" i="10"/>
  <c r="J97" i="10"/>
  <c r="AW94" i="1"/>
  <c r="BK124" i="6"/>
  <c r="J99" i="6"/>
  <c r="BK124" i="9"/>
  <c r="J99" i="9"/>
  <c r="BK124" i="4"/>
  <c r="J97" i="4"/>
  <c r="J30" i="7"/>
  <c r="J96" i="7"/>
  <c r="AV94" i="1"/>
  <c r="J39" i="7" l="1"/>
  <c r="J98" i="9"/>
  <c r="J32" i="9"/>
  <c r="J98" i="6"/>
  <c r="J32" i="6"/>
  <c r="J96" i="10"/>
  <c r="J30" i="10"/>
  <c r="AT94" i="1"/>
  <c r="J96" i="4"/>
  <c r="J30" i="4"/>
  <c r="J41" i="6" l="1"/>
  <c r="J41" i="9"/>
  <c r="J39" i="4"/>
  <c r="J39" i="10"/>
</calcChain>
</file>

<file path=xl/sharedStrings.xml><?xml version="1.0" encoding="utf-8"?>
<sst xmlns="http://schemas.openxmlformats.org/spreadsheetml/2006/main" count="3728" uniqueCount="680">
  <si>
    <t>Export Komplet</t>
  </si>
  <si>
    <t/>
  </si>
  <si>
    <t>2.0</t>
  </si>
  <si>
    <t>False</t>
  </si>
  <si>
    <t>{60bde15e-6119-48bf-938e-67fc16025546}</t>
  </si>
  <si>
    <t>&gt;&gt;  skryté stĺpce  &lt;&lt;</t>
  </si>
  <si>
    <t>0,001</t>
  </si>
  <si>
    <t>20</t>
  </si>
  <si>
    <t>v ---  nižšie sa nachádzajú doplnkové a pomocné údaje k zostavám  --- v</t>
  </si>
  <si>
    <t>Kód:</t>
  </si>
  <si>
    <t>202009121</t>
  </si>
  <si>
    <t>Stavba:</t>
  </si>
  <si>
    <t>IBV KRAKOVANY - STARÉ KONOPISKO - 1.ETAPA</t>
  </si>
  <si>
    <t>JKSO:</t>
  </si>
  <si>
    <t>KS:</t>
  </si>
  <si>
    <t>Miesto:</t>
  </si>
  <si>
    <t xml:space="preserve"> </t>
  </si>
  <si>
    <t>Dátum:</t>
  </si>
  <si>
    <t>12. 9. 2020</t>
  </si>
  <si>
    <t>Objednávateľ:</t>
  </si>
  <si>
    <t>IČO:</t>
  </si>
  <si>
    <t>Obec Krakovany, Námestie Sv. Mikuláša 406/4</t>
  </si>
  <si>
    <t>IČ DPH:</t>
  </si>
  <si>
    <t>Zhotoviteľ: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</si>
  <si>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</si>
  <si>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</si>
  <si>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</si>
  <si>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</si>
  <si>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</si>
  <si>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</si>
  <si>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</si>
  <si>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</si>
  <si>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</si>
  <si>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</si>
  <si>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</si>
  <si>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</si>
  <si>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</si>
  <si>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</si>
  <si>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</si>
  <si>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</si>
  <si>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</si>
  <si>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</si>
  <si>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</si>
  <si>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</si>
  <si>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</si>
  <si>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</si>
  <si>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</si>
  <si>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</si>
  <si>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</si>
  <si>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</si>
  <si>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</si>
  <si>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</si>
  <si>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</si>
  <si>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</si>
  <si>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</si>
  <si>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</si>
  <si>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</si>
  <si>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</si>
  <si>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</si>
  <si>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</si>
  <si>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</si>
  <si>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</si>
  <si>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</si>
  <si>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</si>
  <si>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</si>
  <si>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</si>
  <si>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</si>
  <si>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</si>
  <si>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</si>
  <si>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</si>
  <si>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</si>
  <si>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</si>
  <si>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</si>
  <si>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</si>
  <si>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 01 - Vjazd</t>
  </si>
  <si>
    <t>STA</t>
  </si>
  <si>
    <t>1</t>
  </si>
  <si>
    <t>{41423dcb-af1e-4c24-be8a-e89e64110a0b}</t>
  </si>
  <si>
    <t>02</t>
  </si>
  <si>
    <t>SO 02 - Cesty a spevnené plochy</t>
  </si>
  <si>
    <t>{5527b089-2044-4cb5-9ba8-278bbed7f122}</t>
  </si>
  <si>
    <t>03</t>
  </si>
  <si>
    <t>SO 03 - Vodovod</t>
  </si>
  <si>
    <t>{3fc75f3c-083b-422d-8142-411374ec17e2}</t>
  </si>
  <si>
    <t>04</t>
  </si>
  <si>
    <t>SO 04 - Kanalizácia</t>
  </si>
  <si>
    <t>{a3f1b297-5339-4817-9301-22aabd9bd685}</t>
  </si>
  <si>
    <t>04.1</t>
  </si>
  <si>
    <t>SO 04.1 - Kanalizácia dážďová</t>
  </si>
  <si>
    <t>Časť</t>
  </si>
  <si>
    <t>2</t>
  </si>
  <si>
    <t>{92b15438-bee4-4b79-a78a-35d44c73f3b0}</t>
  </si>
  <si>
    <t>04.2</t>
  </si>
  <si>
    <t xml:space="preserve">SO 04.2 - Kanalizácia splašková - prípojky </t>
  </si>
  <si>
    <t>{2027fe68-912e-459f-b76a-42993220ce9d}</t>
  </si>
  <si>
    <t>05</t>
  </si>
  <si>
    <t>SO 05 - Plynovod</t>
  </si>
  <si>
    <t>{f65ccd27-9e2e-4946-b5d4-ad2093c9aa29}</t>
  </si>
  <si>
    <t>06</t>
  </si>
  <si>
    <t>SO 06 - NN rozvody</t>
  </si>
  <si>
    <t>{ea656d45-9ac8-4d27-89d0-0a0a904dbf3d}</t>
  </si>
  <si>
    <t xml:space="preserve">SO 06 - NN rozvody </t>
  </si>
  <si>
    <t>{4df31607-d358-438c-92cc-87c35f81acb5}</t>
  </si>
  <si>
    <t>828 73</t>
  </si>
  <si>
    <t>06.1</t>
  </si>
  <si>
    <t xml:space="preserve">SO 06.1 - Odberné elektrické zariadenia </t>
  </si>
  <si>
    <t>{a6cd625f-8ce9-40db-ba6e-4d463a9b17ae}</t>
  </si>
  <si>
    <t>07</t>
  </si>
  <si>
    <t xml:space="preserve">SO 07 - Verejné osvetlenie </t>
  </si>
  <si>
    <t>{ea2e16d5-067e-445d-86af-8cc951ffa165}</t>
  </si>
  <si>
    <t>828 75</t>
  </si>
  <si>
    <t>Objekt: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</si>
  <si>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</si>
  <si>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</si>
  <si>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</si>
  <si>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</si>
  <si>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</si>
  <si>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</si>
  <si>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</si>
  <si>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</si>
  <si>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</si>
  <si>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</si>
  <si>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</si>
  <si>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</si>
  <si>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</si>
  <si>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</si>
  <si>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</si>
  <si>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</si>
  <si>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</si>
  <si>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</si>
  <si>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</si>
  <si>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</si>
  <si>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</si>
  <si>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</si>
  <si>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m2</t>
  </si>
  <si>
    <t>4</t>
  </si>
  <si>
    <t>m3</t>
  </si>
  <si>
    <t>3</t>
  </si>
  <si>
    <t>6</t>
  </si>
  <si>
    <t>8</t>
  </si>
  <si>
    <t>5</t>
  </si>
  <si>
    <t>10</t>
  </si>
  <si>
    <t>12</t>
  </si>
  <si>
    <t>7</t>
  </si>
  <si>
    <t>14</t>
  </si>
  <si>
    <t>M</t>
  </si>
  <si>
    <t>16</t>
  </si>
  <si>
    <t>9</t>
  </si>
  <si>
    <t>18</t>
  </si>
  <si>
    <t>11</t>
  </si>
  <si>
    <t>m</t>
  </si>
  <si>
    <t>22</t>
  </si>
  <si>
    <t>24</t>
  </si>
  <si>
    <t>13</t>
  </si>
  <si>
    <t>26</t>
  </si>
  <si>
    <t>28</t>
  </si>
  <si>
    <t>15</t>
  </si>
  <si>
    <t>30</t>
  </si>
  <si>
    <t>32</t>
  </si>
  <si>
    <t>17</t>
  </si>
  <si>
    <t>34</t>
  </si>
  <si>
    <t>36</t>
  </si>
  <si>
    <t>19</t>
  </si>
  <si>
    <t>38</t>
  </si>
  <si>
    <t>40</t>
  </si>
  <si>
    <t>21</t>
  </si>
  <si>
    <t>42</t>
  </si>
  <si>
    <t>44</t>
  </si>
  <si>
    <t>23</t>
  </si>
  <si>
    <t>46</t>
  </si>
  <si>
    <t>kus</t>
  </si>
  <si>
    <t>48</t>
  </si>
  <si>
    <t>25</t>
  </si>
  <si>
    <t>50</t>
  </si>
  <si>
    <t>52</t>
  </si>
  <si>
    <t>27</t>
  </si>
  <si>
    <t>54</t>
  </si>
  <si>
    <t>56</t>
  </si>
  <si>
    <t>29</t>
  </si>
  <si>
    <t>58</t>
  </si>
  <si>
    <t>60</t>
  </si>
  <si>
    <t>31</t>
  </si>
  <si>
    <t>62</t>
  </si>
  <si>
    <t>64</t>
  </si>
  <si>
    <t>33</t>
  </si>
  <si>
    <t>66</t>
  </si>
  <si>
    <t>68</t>
  </si>
  <si>
    <t>35</t>
  </si>
  <si>
    <t>70</t>
  </si>
  <si>
    <t>72</t>
  </si>
  <si>
    <t>37</t>
  </si>
  <si>
    <t>74</t>
  </si>
  <si>
    <t>t</t>
  </si>
  <si>
    <t>76</t>
  </si>
  <si>
    <t>39</t>
  </si>
  <si>
    <t>78</t>
  </si>
  <si>
    <t>80</t>
  </si>
  <si>
    <t>03 - SO 03 - Vodovod</t>
  </si>
  <si>
    <t xml:space="preserve">    4 - Vodorovné konštrukcie</t>
  </si>
  <si>
    <t xml:space="preserve">    8 - Rúrové vedenie</t>
  </si>
  <si>
    <t>PSV - Práce a dodávky PSV</t>
  </si>
  <si>
    <t xml:space="preserve">    722 - Zdravotechnika - vnútorný vodovod</t>
  </si>
  <si>
    <t>M - Práce a dodávky M</t>
  </si>
  <si>
    <t xml:space="preserve">    23-M - Montáže potrubia</t>
  </si>
  <si>
    <t>132101202</t>
  </si>
  <si>
    <t>Výkop ryhy šírky 600-2000mm hor 1-2 od 100 do 1000 m3</t>
  </si>
  <si>
    <t>132201209</t>
  </si>
  <si>
    <t>Príplatok k cenám za lepivosť pri hĺbení rýh š. nad 600 do 2 000 mm zapaž. i nezapažených, s urovnaním dna v hornine 3</t>
  </si>
  <si>
    <t>151101101</t>
  </si>
  <si>
    <t>Paženie a rozopretie stien rýh pre podzemné vedenie, príložné do 2 m</t>
  </si>
  <si>
    <t>151101111</t>
  </si>
  <si>
    <t>Odstránenie paženia rýh pre podzemné vedenie, príložné hĺbky do 2 m</t>
  </si>
  <si>
    <t>162201102</t>
  </si>
  <si>
    <t>Vodorovné premiestnenie výkopku z horniny 1-4 nad 20-50m</t>
  </si>
  <si>
    <t>162502111</t>
  </si>
  <si>
    <t>Vodorovné premiestnenie mačiny so zložením na vzdialenosť nad 2000 do 3000 m</t>
  </si>
  <si>
    <t>171201201</t>
  </si>
  <si>
    <t>Uloženie sypaniny na skládky do 100 m3</t>
  </si>
  <si>
    <t>174101001</t>
  </si>
  <si>
    <t>Zásyp sypaninou so zhutnením jám, šachiet, rýh, zárezov alebo okolo objektov do 100 m3</t>
  </si>
  <si>
    <t>174104111</t>
  </si>
  <si>
    <t>obsyp sypaniny s uložením</t>
  </si>
  <si>
    <t>583310002900</t>
  </si>
  <si>
    <t>Štrkopiesok frakcia 0-16 mm, STN EN 12620 + A1</t>
  </si>
  <si>
    <t>583310003400</t>
  </si>
  <si>
    <t>Štrkopiesok frakcia 0-63 mm, STN EN 13242 + A1</t>
  </si>
  <si>
    <t>Vodorovné konštrukcie</t>
  </si>
  <si>
    <t>451573111</t>
  </si>
  <si>
    <t>Lôžko pod potrubie, stoky a drobné objekty, v otvorenom výkope z piesku a štrkopiesku do 63 mm</t>
  </si>
  <si>
    <t>283230008100</t>
  </si>
  <si>
    <t>Výstražná fólia PE, š. 300 mm, pre vodovod, farba biela, CAMPRI</t>
  </si>
  <si>
    <t>Rúrové vedenie</t>
  </si>
  <si>
    <t>857243121</t>
  </si>
  <si>
    <t>Montáž liatinovej tvarovky odbočnej na potrubí z rúr hrdlových DN 80</t>
  </si>
  <si>
    <t>ks</t>
  </si>
  <si>
    <t>552520000800</t>
  </si>
  <si>
    <t>Tvarovka MMA z tvárnej liatiny hrdlová DN 100/80 s prírubovou odbočkou a spojom Tyton, PN 40, DUKTUS</t>
  </si>
  <si>
    <t>857244121</t>
  </si>
  <si>
    <t>Montáž liatinovej tvarovky na potrubí z rúr prírubových DN 80</t>
  </si>
  <si>
    <t>552520024800</t>
  </si>
  <si>
    <t>Tvarovka FF z tvárnej liatiny, prírubová DN 80, dĺ. 1000 mm, PN 16, DUKTUS</t>
  </si>
  <si>
    <t>552520023900</t>
  </si>
  <si>
    <t>Tvarovka FF z tvárnej liatiny, prírubová DN 80, dĺ. 300 mm, PN 16, DUKTUS</t>
  </si>
  <si>
    <t>552520040000</t>
  </si>
  <si>
    <t>Koleno EN 90° prírubové z tvárnej liatiny, s hrdlom a pätkou DN 80, PN 40 s pružným násuvným spojom Tyton, DUKTUS</t>
  </si>
  <si>
    <t>871171112</t>
  </si>
  <si>
    <t>Montáž vodovodného potrubia z dvojvsrtvového PE 100 SDR11, SDR17 zváraných elektrotvarovkami D 32x3,0 mm</t>
  </si>
  <si>
    <t>286130033400</t>
  </si>
  <si>
    <t>Rúra HDPE na vodu PE100 PN16 SDR11 32x3,0x100 m, WAVIN</t>
  </si>
  <si>
    <t>871251066</t>
  </si>
  <si>
    <t>Montáž vodovodného potrubia z dvojvsrtvového PE 100 SDR17/PN10 zváraných natupo D 90x5,4 mm</t>
  </si>
  <si>
    <t>286130031200</t>
  </si>
  <si>
    <t>Rúra HDPE na vodu PE100 PN10 SDR17 90x5,4x12 m, WAVIN</t>
  </si>
  <si>
    <t>877251120</t>
  </si>
  <si>
    <t>Montáž navŕtavacej sedlovej elektrotvarovky pre vodovodné potrubia z PE 100 D 90 mm</t>
  </si>
  <si>
    <t>286530211700</t>
  </si>
  <si>
    <t>Elektrotvarovka, elektrofúzne hrdlové odbočkové sedlo PE100 SDR11 PFA/PN16 Elofit ECOL DN 90/25, spodná časť strmeň, GAWAPLAST</t>
  </si>
  <si>
    <t>891241111</t>
  </si>
  <si>
    <t>Montáž vodovodného posúvača s osadením zemnej súpravy (bez poklopov) DN 80</t>
  </si>
  <si>
    <t>422210004200</t>
  </si>
  <si>
    <t>Posúvač s prírubami krátky, typ E2, z liatiny DN 80, PN 16, na vodu, HAWLE</t>
  </si>
  <si>
    <t>891247111</t>
  </si>
  <si>
    <t>Montáž vodovodnej armatúry na potrubí, hydrant podzemný (bez osadenia poklopov) DN 80</t>
  </si>
  <si>
    <t>449160000900</t>
  </si>
  <si>
    <t>Podzemný hydrant DUO DN 80 s dvojitým uzatváraním, krytie potrubia 1,5 m, PN 16, materíál: liatina, na vodu, HAWLE</t>
  </si>
  <si>
    <t>892241111</t>
  </si>
  <si>
    <t>Ostatné práce na rúrovom vedení, tlakové skúšky vodovodného potrubia DN do 80</t>
  </si>
  <si>
    <t>892262121</t>
  </si>
  <si>
    <t>Tlaková skúška vodou potrubí DN 100-200 mm s kompletnou sadou tesniaceho vaku</t>
  </si>
  <si>
    <t>úsek</t>
  </si>
  <si>
    <t>892372111</t>
  </si>
  <si>
    <t>Zabezpečenie koncov vodovodného potrubia pri tlakových skúškach DN do 300 mm</t>
  </si>
  <si>
    <t>893810112</t>
  </si>
  <si>
    <t>Osadenie vodomernej šachty hranatej z PP samonosnej plochy do 1,1 m2, svetlej hĺbky do 1,5 m</t>
  </si>
  <si>
    <t>286610029700</t>
  </si>
  <si>
    <t>Vodomerná šachta DN 1000, výška 1500 mm, PIPELIFE</t>
  </si>
  <si>
    <t>899912101</t>
  </si>
  <si>
    <t>Montáž oceľových chráničiek D 159x10</t>
  </si>
  <si>
    <t>142110002400</t>
  </si>
  <si>
    <t>Rúra oceľová bezšvová hladká kruhová d 159 mm, hr. steny 10,0 mm, ozn.11 353.0</t>
  </si>
  <si>
    <t>891213322</t>
  </si>
  <si>
    <t>Zemná teleskopická súprava  DN 25 s poklopom</t>
  </si>
  <si>
    <t>552410000400</t>
  </si>
  <si>
    <t>Poklop uličný tuhý pre armatúry domovej prípojky, ťažký, šedá liatina GG 200 bitúmenovaná, HAWLE</t>
  </si>
  <si>
    <t>552410000500</t>
  </si>
  <si>
    <t>Poklop uličný tuhý pre Combi III a Combi IV, DN 80, tvárná liatina GGG 400 bitúmenovaná, HAWLE</t>
  </si>
  <si>
    <t>8912133223</t>
  </si>
  <si>
    <t>Montáž šupátko prípojkové 1"</t>
  </si>
  <si>
    <t>82</t>
  </si>
  <si>
    <t>41</t>
  </si>
  <si>
    <t>8912133224</t>
  </si>
  <si>
    <t>šupátko prípojkové 1"</t>
  </si>
  <si>
    <t>84</t>
  </si>
  <si>
    <t>8982133222</t>
  </si>
  <si>
    <t>Montáž zemnej teleskopickej súpravy DN 25</t>
  </si>
  <si>
    <t>86</t>
  </si>
  <si>
    <t>43</t>
  </si>
  <si>
    <t>89821332225</t>
  </si>
  <si>
    <t>Montáž zemnej teleskopickej súpravy DN 80</t>
  </si>
  <si>
    <t>88</t>
  </si>
  <si>
    <t>89821332226</t>
  </si>
  <si>
    <t>Zemná teleskopická ventilová súprava DN 80</t>
  </si>
  <si>
    <t>90</t>
  </si>
  <si>
    <t>PSV</t>
  </si>
  <si>
    <t>Práce a dodávky PSV</t>
  </si>
  <si>
    <t>722</t>
  </si>
  <si>
    <t>Zdravotechnika - vnútorný vodovod</t>
  </si>
  <si>
    <t>45</t>
  </si>
  <si>
    <t>722290215</t>
  </si>
  <si>
    <t>Tlaková skúška vodovodného potrubia hrdlového alebo prírubového do DN 100</t>
  </si>
  <si>
    <t>92</t>
  </si>
  <si>
    <t>722290234</t>
  </si>
  <si>
    <t>Prepláchnutie a dezinfekcia vodovodného potrubia do DN 80</t>
  </si>
  <si>
    <t>94</t>
  </si>
  <si>
    <t>Práce a dodávky M</t>
  </si>
  <si>
    <t>23-M</t>
  </si>
  <si>
    <t>Montáže potrubia</t>
  </si>
  <si>
    <t>47</t>
  </si>
  <si>
    <t>230071007</t>
  </si>
  <si>
    <t>Revízia posúvadlového uzáveru do PN 40 DN 80</t>
  </si>
  <si>
    <t>96</t>
  </si>
  <si>
    <t>04 - SO 04 - Kanalizácia</t>
  </si>
  <si>
    <t>Časť:</t>
  </si>
  <si>
    <t>162501112</t>
  </si>
  <si>
    <t>Vodorovné premiestnenie výkopku so zložením na vzdialenosť nad 2000 do 3000 m</t>
  </si>
  <si>
    <t>Obsyp sypaniny s uložením</t>
  </si>
  <si>
    <t>283230008200</t>
  </si>
  <si>
    <t>871326004</t>
  </si>
  <si>
    <t>286110006900</t>
  </si>
  <si>
    <t>892311000</t>
  </si>
  <si>
    <t>998276101</t>
  </si>
  <si>
    <t>Presun hmôt pre rúrové vedenie z rúr plastových</t>
  </si>
  <si>
    <t xml:space="preserve">04.2 - SO 04.2 - Kanalizácia splašková - prípojky </t>
  </si>
  <si>
    <t>Výstražná fólia PE, š. 300 mm, pre kanalizáciu, farba hnedá,</t>
  </si>
  <si>
    <t>Montáž kanalizačného PVC-U potrubia hladkého viacvrstvového DN 160</t>
  </si>
  <si>
    <t>Rúra kanalizačná PVC-U gravitačná, hladká SN4 - KG, ML - viacvrstvová, DN 160, dĺ. 5 m,</t>
  </si>
  <si>
    <t>877324004</t>
  </si>
  <si>
    <t>Montáž tvaroviek na potrubie z kanalizačných rúr DN 150</t>
  </si>
  <si>
    <t>28652000310</t>
  </si>
  <si>
    <t>Koleno PVC-U, DN 150x15 st, 30 st,45 st hladký kanalizačný systém</t>
  </si>
  <si>
    <t>Skúška tesnosti kanalizácie D 150</t>
  </si>
  <si>
    <t>05 - SO 05 - Plynovod</t>
  </si>
  <si>
    <t>D1 - Práce HSV</t>
  </si>
  <si>
    <t xml:space="preserve">    D2 - ZEMNÉ PRÁCE</t>
  </si>
  <si>
    <t xml:space="preserve">    D3 - VODOROVNÉ KONŠTRUKCIE</t>
  </si>
  <si>
    <t xml:space="preserve">    D4 - SPEVNENÉ PLOCHY</t>
  </si>
  <si>
    <t xml:space="preserve">    D5 - OSTATNÉ PRÁCE</t>
  </si>
  <si>
    <t>D6 - Montážne práce</t>
  </si>
  <si>
    <t xml:space="preserve">    D7 - M-23 MONTÁŽ PRIEMYSELNÉHO POTRUBIA</t>
  </si>
  <si>
    <t>D1</t>
  </si>
  <si>
    <t>Práce HSV</t>
  </si>
  <si>
    <t>D2</t>
  </si>
  <si>
    <t>ZEMNÉ PRÁCE</t>
  </si>
  <si>
    <t>132301102</t>
  </si>
  <si>
    <t>Hľbenie rýh do šírky 600 mm v hornine 4  nad 100 m3</t>
  </si>
  <si>
    <t>132301109</t>
  </si>
  <si>
    <t>Príplatok k cene za lepivosť horniny 4</t>
  </si>
  <si>
    <t>162701101</t>
  </si>
  <si>
    <t>Vodorovné premiestnenie výkopku za sucha, z horniny 1 až 4, na vzdialenosť nad 5000 do 6000 m</t>
  </si>
  <si>
    <t>Nakladanie neuľahnutého výkopku z hornín 1 až 4 nad 100 m3</t>
  </si>
  <si>
    <t>174101101</t>
  </si>
  <si>
    <t>Zásyp sypaninou so zhutnením jám, šachiet, rýh, zárezov alebo okolo objektov v týchto vykopávkach</t>
  </si>
  <si>
    <t>175101101</t>
  </si>
  <si>
    <t>Obsyp potrubia sypaninou z vhodných hornín 1 až 4 bez prehodenia sypaniny</t>
  </si>
  <si>
    <t>113107131</t>
  </si>
  <si>
    <t>Odstránenie podkladov alebo krytov do 200 m2 z betónu prostého, hr. vrstvy do 150 mm 0,225 t</t>
  </si>
  <si>
    <t>113107143</t>
  </si>
  <si>
    <t>Odstránenie podkladov alebo krytov, v ploche do 200 m2 živičných, o hr. vrstvy nad 100 do 150 mm</t>
  </si>
  <si>
    <t>5833714000</t>
  </si>
  <si>
    <t>Štrkopiesok 0-16 n</t>
  </si>
  <si>
    <t>D3</t>
  </si>
  <si>
    <t>VODOROVNÉ KONŠTRUKCIE</t>
  </si>
  <si>
    <t>451572111</t>
  </si>
  <si>
    <t>Lôžko pod potrubie, stoky a drobné objekty, v otvorenom výkope z kameniva drobného ťaženého 0-4 mm</t>
  </si>
  <si>
    <t>D4</t>
  </si>
  <si>
    <t>SPEVNENÉ PLOCHY</t>
  </si>
  <si>
    <t>567141111</t>
  </si>
  <si>
    <t>Podklad z betónu prostého triedy C8/10 hrúbky 210 mm</t>
  </si>
  <si>
    <t>577181126</t>
  </si>
  <si>
    <t>Betón asfaltový s rozprestretím a zhutnením, po zhutnení, tr.I lôžkový (ABL) hr.90 mm</t>
  </si>
  <si>
    <t>D5</t>
  </si>
  <si>
    <t>OSTATNÉ PRÁCE</t>
  </si>
  <si>
    <t>979089211</t>
  </si>
  <si>
    <t>Poplatok za skládku odpadov zo stavieb a demolácií - bitúmenové zmesi obsahujúce uhoľný decht kategórie "N" - nebezpečné 17 03 01</t>
  </si>
  <si>
    <t>919735112</t>
  </si>
  <si>
    <t>Rezanie existujúceho živičného krytu alebo podkladu hľbky nad 50 do 100 mm</t>
  </si>
  <si>
    <t>979084216</t>
  </si>
  <si>
    <t>Vodorovná doprava vybúraných hmôt po suchu bez naloženia, ale so zložením na vzdialenosť do 5 km</t>
  </si>
  <si>
    <t>979084219</t>
  </si>
  <si>
    <t>Príplatok k cene za každých ďalších aj začatých 5 km nad 5 km</t>
  </si>
  <si>
    <t>979087213</t>
  </si>
  <si>
    <t>Nakladanie na dopravné prostriedky pre vodorovnú dopravu vybúraných hmôt</t>
  </si>
  <si>
    <t>D6</t>
  </si>
  <si>
    <t>Montážne práce</t>
  </si>
  <si>
    <t>D7</t>
  </si>
  <si>
    <t>M-23 MONTÁŽ PRIEMYSELNÉHO POTRUBIA</t>
  </si>
  <si>
    <t>P o n u k a</t>
  </si>
  <si>
    <t>Ostrý prepoj vsadenie T  kus do potrubia  balonovanie obtok  USTR 80/90  Technlogický postup na SPP</t>
  </si>
  <si>
    <t>KPL</t>
  </si>
  <si>
    <t>230180027</t>
  </si>
  <si>
    <t>Montáž potrubia z plastických rúr PE, PP D x t 90</t>
  </si>
  <si>
    <t>230201001</t>
  </si>
  <si>
    <t>Montáž potrubia z plastických rúr PE, PP D x t 63</t>
  </si>
  <si>
    <t>230200004</t>
  </si>
  <si>
    <t>Montáž  prípojok zvaranim    D  32</t>
  </si>
  <si>
    <t>230203245</t>
  </si>
  <si>
    <t>Montáž potrubia pripojovacej arm. DAA 90/32</t>
  </si>
  <si>
    <t>230180039</t>
  </si>
  <si>
    <t>Montáž potrubia pripojovacej arm. DAA 63/32</t>
  </si>
  <si>
    <t>230203595</t>
  </si>
  <si>
    <t>Montáž   prechodky  USTN  32/25</t>
  </si>
  <si>
    <t>230203182</t>
  </si>
  <si>
    <t>Montáž   kolena W 90 D 32</t>
  </si>
  <si>
    <t>230203966</t>
  </si>
  <si>
    <t>Montáž   klenutého dna MV D 63</t>
  </si>
  <si>
    <t>Práce revízneho technika, revízna správa</t>
  </si>
  <si>
    <t>kpl</t>
  </si>
  <si>
    <t>Úradná skúška TISR</t>
  </si>
  <si>
    <t>Porealizačné zameranie</t>
  </si>
  <si>
    <t>8-03</t>
  </si>
  <si>
    <t>Dodávka a montáž  ochranná skrinka  DRZ do oplotenia s RTP a 2 x GK 25</t>
  </si>
  <si>
    <t>256</t>
  </si>
  <si>
    <t>MAT</t>
  </si>
  <si>
    <t>Signalizačný vodič</t>
  </si>
  <si>
    <t>PC</t>
  </si>
  <si>
    <t>Potrubie  SDR 17,6  PE D 90</t>
  </si>
  <si>
    <t>PC.1</t>
  </si>
  <si>
    <t>Potrubie  SDR 11  PE D 63</t>
  </si>
  <si>
    <t>PC.2</t>
  </si>
  <si>
    <t>Redukcia MR D 90/ 63</t>
  </si>
  <si>
    <t>PC.3</t>
  </si>
  <si>
    <t>Prechodka USTN 32/25</t>
  </si>
  <si>
    <t>PC.4</t>
  </si>
  <si>
    <t>Klenuté DNO  MV D 63</t>
  </si>
  <si>
    <t>PC.5</t>
  </si>
  <si>
    <t>Pripojovacia armatúra DAA 90/32</t>
  </si>
  <si>
    <t>PC.6</t>
  </si>
  <si>
    <t>Pripojovacia armatúra DAA 63/32</t>
  </si>
  <si>
    <t>PC.7</t>
  </si>
  <si>
    <t>Tvarovka W 45 D 90</t>
  </si>
  <si>
    <t>PC.8</t>
  </si>
  <si>
    <t>Tvarovka W 30 D 90</t>
  </si>
  <si>
    <t>PC.9</t>
  </si>
  <si>
    <t>Orientačný stlpíl  dodávka a montáž</t>
  </si>
  <si>
    <t>2862162370</t>
  </si>
  <si>
    <t>Montáž fólie</t>
  </si>
  <si>
    <t>2862163050</t>
  </si>
  <si>
    <t>Fólia</t>
  </si>
  <si>
    <t>Vývod sig vodiča</t>
  </si>
  <si>
    <t>2862164260</t>
  </si>
  <si>
    <t>Montáž vodiča</t>
  </si>
  <si>
    <t>06 - SO 06 - NN rozvody</t>
  </si>
  <si>
    <t>2224</t>
  </si>
  <si>
    <t xml:space="preserve">    21-M - Elektromontáže</t>
  </si>
  <si>
    <t xml:space="preserve">    46-M - Zemné práce vykonávané pri externých montážnych prácach</t>
  </si>
  <si>
    <t>HZS - Hodinové zúčtovacie sadzby</t>
  </si>
  <si>
    <t>21-M</t>
  </si>
  <si>
    <t>Elektromontáže</t>
  </si>
  <si>
    <t>210220020</t>
  </si>
  <si>
    <t>Uzemňovacie vedenie v zemi FeZn vrátane izolácie spojov</t>
  </si>
  <si>
    <t>354410058800</t>
  </si>
  <si>
    <t>Pásovina uzemňovacia FeZn 30 x 4 mm</t>
  </si>
  <si>
    <t>kg</t>
  </si>
  <si>
    <t>Svorka FeZn odbočovacia spojovacia SR01-02</t>
  </si>
  <si>
    <t>354410000600</t>
  </si>
  <si>
    <t>Svorka FeZn odbočovacia spojovacia označenie SR 02 (M8)</t>
  </si>
  <si>
    <t>46-M</t>
  </si>
  <si>
    <t>Zemné práce vykonávané pri externých montážnych prácach</t>
  </si>
  <si>
    <t>460010024</t>
  </si>
  <si>
    <t>Vytýčenie trasy káblového vedenia,v zastavanom priestore</t>
  </si>
  <si>
    <t>km</t>
  </si>
  <si>
    <t>5839500600</t>
  </si>
  <si>
    <t>Značka meračská povrch m 1 I/1</t>
  </si>
  <si>
    <t>460050602p</t>
  </si>
  <si>
    <t>460200163</t>
  </si>
  <si>
    <t>Hĺbenie káblovej ryhy 35 cm širokej a 80 cm hlbokej, v zemine triedy 3</t>
  </si>
  <si>
    <t>460420372</t>
  </si>
  <si>
    <t>Zriad. káblového lôžka z piesku vrstvy 10 cm, tehlami naprieč kábla na šírku 35 cm</t>
  </si>
  <si>
    <t>5833110300</t>
  </si>
  <si>
    <t>Kamenivo ťažené drobné 0-1 B</t>
  </si>
  <si>
    <t>10081801</t>
  </si>
  <si>
    <t>Kábl.platňa KAD 250</t>
  </si>
  <si>
    <t>460560163</t>
  </si>
  <si>
    <t>Ručný zásyp nezap. káblovej ryhy bez zhutn. zeminy, 35 cm širokej, 80 cm hlbokej v zemine tr. 3</t>
  </si>
  <si>
    <t>460490011</t>
  </si>
  <si>
    <t>Rozvinutie a uloženie výstražnej fólie z PVC do ryhy, šírka 22 cm</t>
  </si>
  <si>
    <t>283230008000</t>
  </si>
  <si>
    <t>Výstražná fóla PE, šxhr 300x0,1 mm, dĺ. 250 m, farba červená</t>
  </si>
  <si>
    <t>460600001</t>
  </si>
  <si>
    <t>Naloženie zeminy, odvoz do 1 km a zloženie na skládke a jazda späť</t>
  </si>
  <si>
    <t>460600002</t>
  </si>
  <si>
    <t>Príplatok za odvoz zeminy za každý ďalší km a jazda späť</t>
  </si>
  <si>
    <t>460300006p</t>
  </si>
  <si>
    <t>Zhutnenie zeminy po vrstvách pri zahrnutí rýh strojom, vrstva zeminy 40 cm</t>
  </si>
  <si>
    <t>HZS</t>
  </si>
  <si>
    <t>Hodinové zúčtovacie sadzby</t>
  </si>
  <si>
    <t>HZS000114</t>
  </si>
  <si>
    <t>Stavebno montážne práce najnáročnejšie na odbornosť - prehliadky pracoviska a revízie (Tr 4) v rozsahu viac ako 8 hodín</t>
  </si>
  <si>
    <t>hod</t>
  </si>
  <si>
    <t>512</t>
  </si>
  <si>
    <t xml:space="preserve">06.1 - SO 06.1 - Odberné elektrické zariadenia </t>
  </si>
  <si>
    <t xml:space="preserve">    46-M - Zemné práce pri extr.mont.prácach</t>
  </si>
  <si>
    <t>210100252</t>
  </si>
  <si>
    <t>Ukončenie celoplastových káblov zmrašť. záklopkou alebo páskou do 4 x 25 mm2</t>
  </si>
  <si>
    <t>1250229845</t>
  </si>
  <si>
    <t>345810007500</t>
  </si>
  <si>
    <t>Zmršťovacia káblová koncovka VE3512 4x6 - 4x25 mm2</t>
  </si>
  <si>
    <t>-32831265</t>
  </si>
  <si>
    <t>210100003</t>
  </si>
  <si>
    <t>Ukončenie vodičov v rozvádzač. vrátane zapojenia a vodičovej koncovky do 16 mm2</t>
  </si>
  <si>
    <t>1440034003</t>
  </si>
  <si>
    <t>354310012900</t>
  </si>
  <si>
    <t>Káblové oko hliníkové lisovacie 16 AL 617055</t>
  </si>
  <si>
    <t>-1457925091</t>
  </si>
  <si>
    <t>210194053</t>
  </si>
  <si>
    <t>Skriňa ER plastová, trojfázová, jednotarifná 1 odberateľ pre vonkajšie práce</t>
  </si>
  <si>
    <t>540468857</t>
  </si>
  <si>
    <t>357120019400</t>
  </si>
  <si>
    <t>Skriňa elektromerová RE 2.0-F403 (W), 1 x hlavný trojpólový istič B16, 20, resp.25, nulový mostík, možnosť doplnenia HDO</t>
  </si>
  <si>
    <t>242673767</t>
  </si>
  <si>
    <t>210120102</t>
  </si>
  <si>
    <t>Poistkový náboj vrátane montáže nožový náboj do 500 V</t>
  </si>
  <si>
    <t>-1906915987</t>
  </si>
  <si>
    <t>345290004800</t>
  </si>
  <si>
    <t>Poistková vložka PNA000 32A gG, Un AC 500 V/DC 250 V, veľkosť 000, gG</t>
  </si>
  <si>
    <t>-742299041</t>
  </si>
  <si>
    <t>210902361</t>
  </si>
  <si>
    <t>Vodič hliníkový silový, uložený pevne NAYY 0,6/1 kV 4x16</t>
  </si>
  <si>
    <t>-13655843</t>
  </si>
  <si>
    <t>341110033900</t>
  </si>
  <si>
    <t>Kábel hliníkový NAYY 4x16 RE mm2</t>
  </si>
  <si>
    <t>1366381049</t>
  </si>
  <si>
    <t>Zemné práce pri extr.mont.prácach</t>
  </si>
  <si>
    <t>276154165</t>
  </si>
  <si>
    <t>-2130043121</t>
  </si>
  <si>
    <t>460050602</t>
  </si>
  <si>
    <t>Výkop jamy pre stožiar, bet.základ, kotvu, príp. iné zar.,(vč.čerp.vody), ručný ,v zemine tr. 3 - 4</t>
  </si>
  <si>
    <t>888903764</t>
  </si>
  <si>
    <t>1573270814</t>
  </si>
  <si>
    <t>460420351</t>
  </si>
  <si>
    <t>Zriadenie káblového lôžka z piesku vrstvy 5 cm so zakrytím tehlami v smere kábla na šírku 35 cm</t>
  </si>
  <si>
    <t>-2011231458</t>
  </si>
  <si>
    <t>-1278567332</t>
  </si>
  <si>
    <t>-2084773290</t>
  </si>
  <si>
    <t>332081865</t>
  </si>
  <si>
    <t>-1653249997</t>
  </si>
  <si>
    <t>Výstražná fóla PE, šxhr 300x0,1 mm, dĺ. 250 m, farba červená, HAGARD</t>
  </si>
  <si>
    <t>479244012</t>
  </si>
  <si>
    <t>-1488183349</t>
  </si>
  <si>
    <t>-1341907669</t>
  </si>
  <si>
    <t>1070064405</t>
  </si>
  <si>
    <t>-1960677598</t>
  </si>
  <si>
    <t xml:space="preserve">07 - SO 07 - Verejné osvetlenie </t>
  </si>
  <si>
    <t>-1503123264</t>
  </si>
  <si>
    <t>-1665929330</t>
  </si>
  <si>
    <t>210100258</t>
  </si>
  <si>
    <t>Ukončenie celoplastových káblov zmrašť. záklopkou alebo páskou do 5 x 4 mm2</t>
  </si>
  <si>
    <t>-1830254877</t>
  </si>
  <si>
    <t>3438150510</t>
  </si>
  <si>
    <t>Izolačné pásky čierna 10m x 19mm  typ:  FEK10</t>
  </si>
  <si>
    <t>1489277251</t>
  </si>
  <si>
    <t>210191563</t>
  </si>
  <si>
    <t>Osadenie skrine rozvádzača verejného osvetlenia bez murárskych prác a zapojenia vodičov</t>
  </si>
  <si>
    <t>-1485202189</t>
  </si>
  <si>
    <t>3570177500</t>
  </si>
  <si>
    <t>Rozvádzače RVO</t>
  </si>
  <si>
    <t>633370645</t>
  </si>
  <si>
    <t>210201963</t>
  </si>
  <si>
    <t>Montáž svietidla na stožiar  do 5 kg</t>
  </si>
  <si>
    <t>-292773750</t>
  </si>
  <si>
    <t>348370000500</t>
  </si>
  <si>
    <t>Svietidlo vonkajšie parkové LED SMD na stĺp 1x42W, IP 44, EVG</t>
  </si>
  <si>
    <t>1877847274</t>
  </si>
  <si>
    <t>210204011</t>
  </si>
  <si>
    <t>Osvetľovací stožiar - oceľový do dľžky 12 m</t>
  </si>
  <si>
    <t>-552747587</t>
  </si>
  <si>
    <t>316720001400P</t>
  </si>
  <si>
    <t>Stožiar kužeľový STK STK60/80/3P prírubový zinkový, výška 8 m, ELV PRODUKT</t>
  </si>
  <si>
    <t>-194034579</t>
  </si>
  <si>
    <t>210201871</t>
  </si>
  <si>
    <t>Montáž základového roštu pre uličné svietidlá 5-12m</t>
  </si>
  <si>
    <t>-1764481223</t>
  </si>
  <si>
    <t>348370004600</t>
  </si>
  <si>
    <t>Rošt základový ZR pre stožiar výšky 5-12 m</t>
  </si>
  <si>
    <t>1332254995</t>
  </si>
  <si>
    <t>210204201</t>
  </si>
  <si>
    <t>Elektrovýstroj stožiara pre 1 okruh</t>
  </si>
  <si>
    <t>-1826563120</t>
  </si>
  <si>
    <t>348370004900</t>
  </si>
  <si>
    <t>Svorkovnica stožiarová NTB 1 pre 1 poistku 80/16A</t>
  </si>
  <si>
    <t>-294006933</t>
  </si>
  <si>
    <t>210220021</t>
  </si>
  <si>
    <t>Uzemňovacie vedenie v zemi FeZn vrátane izolácie spojov O 10 mm</t>
  </si>
  <si>
    <t>1181587199</t>
  </si>
  <si>
    <t>354410054800</t>
  </si>
  <si>
    <t>Drôt bleskozvodový FeZn, d 10 mm</t>
  </si>
  <si>
    <t>2050186657</t>
  </si>
  <si>
    <t>725548373</t>
  </si>
  <si>
    <t>-256886039</t>
  </si>
  <si>
    <t>210220245</t>
  </si>
  <si>
    <t>Svorka FeZn pripojovacia SP</t>
  </si>
  <si>
    <t>1111214200</t>
  </si>
  <si>
    <t>354410004000</t>
  </si>
  <si>
    <t>Svorka FeZn pripájaca označenie SP 1</t>
  </si>
  <si>
    <t>1779877520</t>
  </si>
  <si>
    <t>210220252.1</t>
  </si>
  <si>
    <t>246326654</t>
  </si>
  <si>
    <t>-1036394354</t>
  </si>
  <si>
    <t>210220253</t>
  </si>
  <si>
    <t>Svorka FeZn uzemňovacia SR03</t>
  </si>
  <si>
    <t>2028852092</t>
  </si>
  <si>
    <t>354410000900</t>
  </si>
  <si>
    <t>Svorka FeZn uzemňovacia označenie SR 03 A</t>
  </si>
  <si>
    <t>399307604</t>
  </si>
  <si>
    <t>210800107</t>
  </si>
  <si>
    <t>Kábel medený uložený voľne CYKY 450/750 V 3x1,5</t>
  </si>
  <si>
    <t>762165315</t>
  </si>
  <si>
    <t>3410350085</t>
  </si>
  <si>
    <t>CYKY 3x1,5    Kábel pre pevné uloženie, medený STN</t>
  </si>
  <si>
    <t>-313448366</t>
  </si>
  <si>
    <t>-323287624</t>
  </si>
  <si>
    <t>1876579230</t>
  </si>
  <si>
    <t>1782906831</t>
  </si>
  <si>
    <t>967793678</t>
  </si>
  <si>
    <t>Výkop jamy pre rozvádzač RVO, v zemine tr. 3 - 4</t>
  </si>
  <si>
    <t>1650178044</t>
  </si>
  <si>
    <t>460050703</t>
  </si>
  <si>
    <t>Výkop jamy pre stožiar verejného osvetlenia do 2 m3 vrátane, ručný výkop v zemina triedy 3</t>
  </si>
  <si>
    <t>-1126030681</t>
  </si>
  <si>
    <t>460080002</t>
  </si>
  <si>
    <t>Základ z prostého betónu s dopravou zmesi a betonážou do debnenia</t>
  </si>
  <si>
    <t>-94982387</t>
  </si>
  <si>
    <t>5831216000</t>
  </si>
  <si>
    <t>Drvina vápencová frakcia  0-16</t>
  </si>
  <si>
    <t>606485049</t>
  </si>
  <si>
    <t>5893281820</t>
  </si>
  <si>
    <t>Betón STN EN 206-1-C 20/25 XC1, XF1 (SK)-Cl 0,4-Dmax 8 - S1 z cementu troskoportlandského</t>
  </si>
  <si>
    <t>1832422575</t>
  </si>
  <si>
    <t>438</t>
  </si>
  <si>
    <t>Betonárska oceľ  8 mm / 6 m</t>
  </si>
  <si>
    <t>-684005635</t>
  </si>
  <si>
    <t>6051011300</t>
  </si>
  <si>
    <t>Neopracované dosky a fošne neomietané smrek akosť I hr.18-22mm x B=60-160mm</t>
  </si>
  <si>
    <t>1800197055</t>
  </si>
  <si>
    <t>9999000000</t>
  </si>
  <si>
    <t>Ostatný materiál</t>
  </si>
  <si>
    <t>-1426661455</t>
  </si>
  <si>
    <t>1044315804</t>
  </si>
  <si>
    <t>517946603</t>
  </si>
  <si>
    <t>5833110300.2</t>
  </si>
  <si>
    <t>687198022</t>
  </si>
  <si>
    <t>1876591565</t>
  </si>
  <si>
    <t>460560163.1</t>
  </si>
  <si>
    <t>-1045192018</t>
  </si>
  <si>
    <t>1873099697</t>
  </si>
  <si>
    <t>-1342036122</t>
  </si>
  <si>
    <t>460510031</t>
  </si>
  <si>
    <t>Úplné zriadenie a osadenie káblového priestupu z polypropylénových rúr do D 140/7, 9 bez zemných prác</t>
  </si>
  <si>
    <t>1211779662</t>
  </si>
  <si>
    <t>345710006300</t>
  </si>
  <si>
    <t>Rúrka ohybná HD-PR FXKVR DN 50</t>
  </si>
  <si>
    <t>1428928981</t>
  </si>
  <si>
    <t>345710002100</t>
  </si>
  <si>
    <t>Rúrka tuhá pancierová PVC-U, UPRM DN 20</t>
  </si>
  <si>
    <t>1883892015</t>
  </si>
  <si>
    <t>49</t>
  </si>
  <si>
    <t>460600001.1</t>
  </si>
  <si>
    <t>-1191305676</t>
  </si>
  <si>
    <t>460600002.1</t>
  </si>
  <si>
    <t>-1537921605</t>
  </si>
  <si>
    <t>51</t>
  </si>
  <si>
    <t>-1577063242</t>
  </si>
  <si>
    <t>1265041476</t>
  </si>
  <si>
    <t xml:space="preserve">nie je predmetom súťaže </t>
  </si>
  <si>
    <t xml:space="preserve">Presun hmôt </t>
  </si>
  <si>
    <t xml:space="preserve">REKAPITULÁCIA STAVBY - VÝKAZ VÝMER </t>
  </si>
  <si>
    <t xml:space="preserve">REKAPITULÁCIA OBJEKTOV STAVBY - VÝKAZ VÝMER </t>
  </si>
  <si>
    <t xml:space="preserve">KRYCÍ LIST VÝKAZU VÝMER </t>
  </si>
  <si>
    <t xml:space="preserve">REKAPITULÁCIA VÝKAZU VÝMER </t>
  </si>
  <si>
    <t xml:space="preserve">VÝKAZ VÝMER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</si>
</sst>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8" x14ac:knownFonts="1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FFFFFF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rgb="FF969696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b/>
      <sz val="10"/>
      <color rgb="FF00336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9"/>
      <name val="Arial CE"/>
      <family val="2"/>
      <charset val="238"/>
    </font>
    <font>
      <b/>
      <sz val="11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b/>
      <sz val="14"/>
      <name val="Arial CE"/>
      <family val="2"/>
      <charset val="238"/>
    </font>
    <font>
      <sz val="8"/>
      <color rgb="FF003366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4" xfId="0" applyNumberFormat="1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166" fontId="24" fillId="0" borderId="0" xfId="0" applyNumberFormat="1" applyFont="1" applyBorder="1" applyAlignment="1">
      <alignment vertical="center"/>
    </xf>
    <xf numFmtId="4" fontId="24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24" fillId="0" borderId="19" xfId="0" applyNumberFormat="1" applyFont="1" applyBorder="1" applyAlignment="1">
      <alignment vertical="center"/>
    </xf>
    <xf numFmtId="4" fontId="24" fillId="0" borderId="20" xfId="0" applyNumberFormat="1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4" fontId="24" fillId="0" borderId="21" xfId="0" applyNumberFormat="1" applyFont="1" applyBorder="1" applyAlignment="1">
      <alignment vertical="center"/>
    </xf>
    <xf numFmtId="0" fontId="0" fillId="0" borderId="0" xfId="0" applyProtection="1"/>
    <xf numFmtId="0" fontId="26" fillId="0" borderId="0" xfId="0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167" fontId="19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49" fontId="17" fillId="0" borderId="22" xfId="0" applyNumberFormat="1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center" vertical="center" wrapText="1"/>
      <protection locked="0"/>
    </xf>
    <xf numFmtId="167" fontId="17" fillId="0" borderId="22" xfId="0" applyNumberFormat="1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0" borderId="14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30" fillId="0" borderId="0" xfId="0" applyFont="1" applyBorder="1" applyAlignment="1" applyProtection="1">
      <alignment horizontal="left" vertical="center" wrapText="1"/>
      <protection locked="0"/>
    </xf>
    <xf numFmtId="0" fontId="17" fillId="0" borderId="0" xfId="0" applyFon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>
      <alignment horizontal="left" vertical="center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6" fillId="0" borderId="0" xfId="0" applyFont="1" applyAlignment="1">
      <alignment horizontal="left" vertical="center"/>
    </xf>
    <xf numFmtId="0" fontId="7" fillId="0" borderId="23" xfId="0" applyFont="1" applyBorder="1" applyAlignment="1">
      <alignment vertical="center"/>
    </xf>
    <xf numFmtId="0" fontId="22" fillId="0" borderId="0" xfId="0" applyFont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4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" fontId="34" fillId="0" borderId="24" xfId="0" applyNumberFormat="1" applyFont="1" applyBorder="1" applyAlignment="1">
      <alignment vertical="center"/>
    </xf>
    <xf numFmtId="0" fontId="34" fillId="0" borderId="24" xfId="0" applyFont="1" applyBorder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17" fillId="4" borderId="7" xfId="0" applyFont="1" applyFill="1" applyBorder="1" applyAlignment="1">
      <alignment horizontal="right" vertical="center"/>
    </xf>
    <xf numFmtId="0" fontId="17" fillId="4" borderId="7" xfId="0" applyFont="1" applyFill="1" applyBorder="1" applyAlignment="1">
      <alignment horizontal="left" vertical="center"/>
    </xf>
    <xf numFmtId="0" fontId="22" fillId="0" borderId="26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17" fillId="4" borderId="6" xfId="0" applyFont="1" applyFill="1" applyBorder="1" applyAlignment="1">
      <alignment horizontal="center" vertical="center"/>
    </xf>
    <xf numFmtId="4" fontId="34" fillId="0" borderId="24" xfId="0" applyNumberFormat="1" applyFont="1" applyBorder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34" fillId="0" borderId="25" xfId="0" applyFont="1" applyBorder="1" applyAlignment="1">
      <alignment vertical="center"/>
    </xf>
    <xf numFmtId="4" fontId="35" fillId="0" borderId="24" xfId="0" applyNumberFormat="1" applyFont="1" applyBorder="1" applyAlignment="1">
      <alignment vertical="center"/>
    </xf>
    <xf numFmtId="0" fontId="35" fillId="0" borderId="24" xfId="0" applyFont="1" applyBorder="1" applyAlignment="1">
      <alignment vertical="center"/>
    </xf>
    <xf numFmtId="0" fontId="35" fillId="0" borderId="25" xfId="0" applyFont="1" applyBorder="1" applyAlignment="1">
      <alignment vertical="center"/>
    </xf>
    <xf numFmtId="4" fontId="37" fillId="0" borderId="0" xfId="0" applyNumberFormat="1" applyFont="1" applyAlignment="1">
      <alignment horizontal="right" vertical="center"/>
    </xf>
    <xf numFmtId="4" fontId="7" fillId="0" borderId="24" xfId="0" applyNumberFormat="1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4" fontId="35" fillId="0" borderId="0" xfId="0" applyNumberFormat="1" applyFont="1" applyAlignment="1">
      <alignment vertical="center"/>
    </xf>
    <xf numFmtId="0" fontId="35" fillId="0" borderId="0" xfId="0" applyFont="1" applyAlignment="1">
      <alignment vertical="center"/>
    </xf>
    <xf numFmtId="0" fontId="17" fillId="4" borderId="8" xfId="0" applyFont="1" applyFill="1" applyBorder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  <pageSetUpPr fitToPage="1"/>
  </sheetPr>
  <dimension ref="A1:CM107"/>
  <sheetViews>
    <sheetView showGridLines="0" view="pageBreakPreview" topLeftCell="A88" zoomScaleNormal="100" zoomScaleSheetLayoutView="100" workbookViewId="0">
      <selection activeCell="AG95" sqref="AG95:AP95"/>
    </sheetView>
  </sheetViews>
  <sheetFormatPr defaultRowHeight="11.25" x14ac:dyDescent="0.2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x14ac:dyDescent="0.2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 x14ac:dyDescent="0.2">
      <c r="AR2" s="205" t="s">
        <v>5</v>
      </c>
      <c r="AS2" s="203"/>
      <c r="AT2" s="203"/>
      <c r="AU2" s="203"/>
      <c r="AV2" s="203"/>
      <c r="AW2" s="203"/>
      <c r="AX2" s="203"/>
      <c r="AY2" s="203"/>
      <c r="AZ2" s="203"/>
      <c r="BA2" s="203"/>
      <c r="BB2" s="203"/>
      <c r="BC2" s="203"/>
      <c r="BD2" s="203"/>
      <c r="BE2" s="203"/>
      <c r="BS2" s="13" t="s">
        <v>6</v>
      </c>
      <c r="BT2" s="13" t="s">
        <v>7</v>
      </c>
    </row>
    <row r="3" spans="1:74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 x14ac:dyDescent="0.2">
      <c r="B4" s="16"/>
      <c r="D4" s="163" t="s">
        <v>675</v>
      </c>
      <c r="AR4" s="16"/>
      <c r="AS4" s="18" t="s">
        <v>8</v>
      </c>
      <c r="BS4" s="13" t="s">
        <v>6</v>
      </c>
    </row>
    <row r="5" spans="1:74" ht="12" customHeight="1" x14ac:dyDescent="0.2">
      <c r="B5" s="16"/>
      <c r="D5" s="19" t="s">
        <v>9</v>
      </c>
      <c r="K5" s="202" t="s">
        <v>10</v>
      </c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R5" s="16"/>
      <c r="BS5" s="13" t="s">
        <v>6</v>
      </c>
    </row>
    <row r="6" spans="1:74" ht="36.950000000000003" customHeight="1" x14ac:dyDescent="0.2">
      <c r="B6" s="16"/>
      <c r="D6" s="21" t="s">
        <v>11</v>
      </c>
      <c r="K6" s="204" t="s">
        <v>12</v>
      </c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R6" s="16"/>
      <c r="BS6" s="13" t="s">
        <v>6</v>
      </c>
    </row>
    <row r="7" spans="1:74" ht="12" customHeight="1" x14ac:dyDescent="0.2">
      <c r="B7" s="16"/>
      <c r="D7" s="22" t="s">
        <v>13</v>
      </c>
      <c r="K7" s="20" t="s">
        <v>1</v>
      </c>
      <c r="AK7" s="22" t="s">
        <v>14</v>
      </c>
      <c r="AN7" s="20" t="s">
        <v>1</v>
      </c>
      <c r="AR7" s="16"/>
      <c r="BS7" s="13" t="s">
        <v>6</v>
      </c>
    </row>
    <row r="8" spans="1:74" ht="12" customHeight="1" x14ac:dyDescent="0.2">
      <c r="B8" s="16"/>
      <c r="D8" s="22" t="s">
        <v>15</v>
      </c>
      <c r="K8" s="20" t="s">
        <v>16</v>
      </c>
      <c r="AK8" s="22" t="s">
        <v>17</v>
      </c>
      <c r="AN8" s="20" t="s">
        <v>18</v>
      </c>
      <c r="AR8" s="16"/>
      <c r="BS8" s="13" t="s">
        <v>6</v>
      </c>
    </row>
    <row r="9" spans="1:74" ht="14.45" customHeight="1" x14ac:dyDescent="0.2">
      <c r="B9" s="16"/>
      <c r="AR9" s="16"/>
      <c r="BS9" s="13" t="s">
        <v>6</v>
      </c>
    </row>
    <row r="10" spans="1:74" ht="12" customHeight="1" x14ac:dyDescent="0.2">
      <c r="B10" s="16"/>
      <c r="D10" s="22" t="s">
        <v>19</v>
      </c>
      <c r="AK10" s="22" t="s">
        <v>20</v>
      </c>
      <c r="AN10" s="20" t="s">
        <v>1</v>
      </c>
      <c r="AR10" s="16"/>
      <c r="BS10" s="13" t="s">
        <v>6</v>
      </c>
    </row>
    <row r="11" spans="1:74" ht="18.399999999999999" customHeight="1" x14ac:dyDescent="0.2">
      <c r="B11" s="16"/>
      <c r="E11" s="20" t="s">
        <v>21</v>
      </c>
      <c r="AK11" s="22" t="s">
        <v>22</v>
      </c>
      <c r="AN11" s="20" t="s">
        <v>1</v>
      </c>
      <c r="AR11" s="16"/>
      <c r="BS11" s="13" t="s">
        <v>6</v>
      </c>
    </row>
    <row r="12" spans="1:74" ht="6.95" customHeight="1" x14ac:dyDescent="0.2">
      <c r="B12" s="16"/>
      <c r="AR12" s="16"/>
      <c r="BS12" s="13" t="s">
        <v>6</v>
      </c>
    </row>
    <row r="13" spans="1:74" ht="12" customHeight="1" x14ac:dyDescent="0.2">
      <c r="B13" s="16"/>
      <c r="D13" s="22" t="s">
        <v>23</v>
      </c>
      <c r="AK13" s="22" t="s">
        <v>20</v>
      </c>
      <c r="AN13" s="20" t="s">
        <v>1</v>
      </c>
      <c r="AR13" s="16"/>
      <c r="BS13" s="13" t="s">
        <v>6</v>
      </c>
    </row>
    <row r="14" spans="1:74" ht="12.75" x14ac:dyDescent="0.2">
      <c r="B14" s="16"/>
      <c r="E14" s="20" t="s">
        <v>16</v>
      </c>
      <c r="AK14" s="22" t="s">
        <v>22</v>
      </c>
      <c r="AN14" s="20" t="s">
        <v>1</v>
      </c>
      <c r="AR14" s="16"/>
      <c r="BS14" s="13" t="s">
        <v>6</v>
      </c>
    </row>
    <row r="15" spans="1:74" ht="6.95" customHeight="1" x14ac:dyDescent="0.2">
      <c r="B15" s="16"/>
      <c r="AR15" s="16"/>
      <c r="BS15" s="13" t="s">
        <v>3</v>
      </c>
    </row>
    <row r="16" spans="1:74" ht="12" customHeight="1" x14ac:dyDescent="0.2">
      <c r="B16" s="16"/>
      <c r="D16" s="22" t="s">
        <v>24</v>
      </c>
      <c r="AK16" s="22" t="s">
        <v>20</v>
      </c>
      <c r="AN16" s="20" t="s">
        <v>1</v>
      </c>
      <c r="AR16" s="16"/>
      <c r="BS16" s="13" t="s">
        <v>3</v>
      </c>
    </row>
    <row r="17" spans="2:71" ht="18.399999999999999" customHeight="1" x14ac:dyDescent="0.2">
      <c r="B17" s="16"/>
      <c r="E17" s="20" t="s">
        <v>16</v>
      </c>
      <c r="AK17" s="22" t="s">
        <v>22</v>
      </c>
      <c r="AN17" s="20" t="s">
        <v>1</v>
      </c>
      <c r="AR17" s="16"/>
      <c r="BS17" s="13" t="s">
        <v>25</v>
      </c>
    </row>
    <row r="18" spans="2:71" ht="6.95" customHeight="1" x14ac:dyDescent="0.2">
      <c r="B18" s="16"/>
      <c r="AR18" s="16"/>
      <c r="BS18" s="13" t="s">
        <v>26</v>
      </c>
    </row>
    <row r="19" spans="2:71" ht="12" customHeight="1" x14ac:dyDescent="0.2">
      <c r="B19" s="16"/>
      <c r="D19" s="22" t="s">
        <v>27</v>
      </c>
      <c r="AK19" s="22" t="s">
        <v>20</v>
      </c>
      <c r="AN19" s="20" t="s">
        <v>1</v>
      </c>
      <c r="AR19" s="16"/>
      <c r="BS19" s="13" t="s">
        <v>26</v>
      </c>
    </row>
    <row r="20" spans="2:71" ht="18.399999999999999" customHeight="1" x14ac:dyDescent="0.2">
      <c r="B20" s="16"/>
      <c r="E20" s="20" t="s">
        <v>16</v>
      </c>
      <c r="AK20" s="22" t="s">
        <v>22</v>
      </c>
      <c r="AN20" s="20" t="s">
        <v>1</v>
      </c>
      <c r="AR20" s="16"/>
      <c r="BS20" s="13" t="s">
        <v>25</v>
      </c>
    </row>
    <row r="21" spans="2:71" ht="6.95" customHeight="1" x14ac:dyDescent="0.2">
      <c r="B21" s="16"/>
      <c r="AR21" s="16"/>
    </row>
    <row r="22" spans="2:71" ht="12" customHeight="1" x14ac:dyDescent="0.2">
      <c r="B22" s="16"/>
      <c r="D22" s="22" t="s">
        <v>28</v>
      </c>
      <c r="AR22" s="16"/>
    </row>
    <row r="23" spans="2:71" ht="16.5" customHeight="1" x14ac:dyDescent="0.2">
      <c r="B23" s="16"/>
      <c r="E23" s="206" t="s">
        <v>1</v>
      </c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R23" s="16"/>
    </row>
    <row r="24" spans="2:71" ht="6.95" customHeight="1" x14ac:dyDescent="0.2">
      <c r="B24" s="16"/>
      <c r="AR24" s="16"/>
    </row>
    <row r="25" spans="2:71" ht="6.95" customHeight="1" x14ac:dyDescent="0.2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2:71" s="1" customFormat="1" ht="25.9" customHeight="1" x14ac:dyDescent="0.2">
      <c r="B26" s="25"/>
      <c r="D26" s="26" t="s">
        <v>29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07"/>
      <c r="AL26" s="208"/>
      <c r="AM26" s="208"/>
      <c r="AN26" s="208"/>
      <c r="AO26" s="208"/>
      <c r="AR26" s="25"/>
    </row>
    <row r="27" spans="2:71" s="1" customFormat="1" ht="6.95" customHeight="1" x14ac:dyDescent="0.2">
      <c r="B27" s="25"/>
      <c r="AR27" s="25"/>
    </row>
    <row r="28" spans="2:71" s="1" customFormat="1" ht="12.75" x14ac:dyDescent="0.2">
      <c r="B28" s="25"/>
      <c r="L28" s="201" t="s">
        <v>30</v>
      </c>
      <c r="M28" s="201"/>
      <c r="N28" s="201"/>
      <c r="O28" s="201"/>
      <c r="P28" s="201"/>
      <c r="W28" s="201" t="s">
        <v>31</v>
      </c>
      <c r="X28" s="201"/>
      <c r="Y28" s="201"/>
      <c r="Z28" s="201"/>
      <c r="AA28" s="201"/>
      <c r="AB28" s="201"/>
      <c r="AC28" s="201"/>
      <c r="AD28" s="201"/>
      <c r="AE28" s="201"/>
      <c r="AK28" s="201"/>
      <c r="AL28" s="201"/>
      <c r="AM28" s="201"/>
      <c r="AN28" s="201"/>
      <c r="AO28" s="201"/>
      <c r="AR28" s="25"/>
    </row>
    <row r="29" spans="2:71" s="2" customFormat="1" ht="14.45" customHeight="1" x14ac:dyDescent="0.2">
      <c r="B29" s="29"/>
      <c r="D29" s="22" t="s">
        <v>33</v>
      </c>
      <c r="F29" s="22" t="s">
        <v>34</v>
      </c>
      <c r="L29" s="200">
        <v>0.2</v>
      </c>
      <c r="M29" s="199"/>
      <c r="N29" s="199"/>
      <c r="O29" s="199"/>
      <c r="P29" s="199"/>
      <c r="W29" s="198"/>
      <c r="X29" s="199"/>
      <c r="Y29" s="199"/>
      <c r="Z29" s="199"/>
      <c r="AA29" s="199"/>
      <c r="AB29" s="199"/>
      <c r="AC29" s="199"/>
      <c r="AD29" s="199"/>
      <c r="AE29" s="199"/>
      <c r="AK29" s="198"/>
      <c r="AL29" s="199"/>
      <c r="AM29" s="199"/>
      <c r="AN29" s="199"/>
      <c r="AO29" s="199"/>
      <c r="AR29" s="29"/>
    </row>
    <row r="30" spans="2:71" s="2" customFormat="1" ht="14.45" customHeight="1" x14ac:dyDescent="0.2">
      <c r="B30" s="29"/>
      <c r="F30" s="22" t="s">
        <v>35</v>
      </c>
      <c r="L30" s="200">
        <v>0.2</v>
      </c>
      <c r="M30" s="199"/>
      <c r="N30" s="199"/>
      <c r="O30" s="199"/>
      <c r="P30" s="199"/>
      <c r="W30" s="198">
        <v>0</v>
      </c>
      <c r="X30" s="199"/>
      <c r="Y30" s="199"/>
      <c r="Z30" s="199"/>
      <c r="AA30" s="199"/>
      <c r="AB30" s="199"/>
      <c r="AC30" s="199"/>
      <c r="AD30" s="199"/>
      <c r="AE30" s="199"/>
      <c r="AK30" s="198"/>
      <c r="AL30" s="199"/>
      <c r="AM30" s="199"/>
      <c r="AN30" s="199"/>
      <c r="AO30" s="199"/>
      <c r="AR30" s="29"/>
    </row>
    <row r="31" spans="2:71" s="2" customFormat="1" ht="14.45" hidden="1" customHeight="1" x14ac:dyDescent="0.2">
      <c r="B31" s="29"/>
      <c r="F31" s="22" t="s">
        <v>36</v>
      </c>
      <c r="L31" s="200">
        <v>0.2</v>
      </c>
      <c r="M31" s="199"/>
      <c r="N31" s="199"/>
      <c r="O31" s="199"/>
      <c r="P31" s="199"/>
      <c r="W31" s="198" t="e">
        <f>ROUND(BB94, 2)</f>
        <v>#REF!</v>
      </c>
      <c r="X31" s="199"/>
      <c r="Y31" s="199"/>
      <c r="Z31" s="199"/>
      <c r="AA31" s="199"/>
      <c r="AB31" s="199"/>
      <c r="AC31" s="199"/>
      <c r="AD31" s="199"/>
      <c r="AE31" s="199"/>
      <c r="AK31" s="198"/>
      <c r="AL31" s="199"/>
      <c r="AM31" s="199"/>
      <c r="AN31" s="199"/>
      <c r="AO31" s="199"/>
      <c r="AR31" s="29"/>
    </row>
    <row r="32" spans="2:71" s="2" customFormat="1" ht="14.45" hidden="1" customHeight="1" x14ac:dyDescent="0.2">
      <c r="B32" s="29"/>
      <c r="F32" s="22" t="s">
        <v>37</v>
      </c>
      <c r="L32" s="200">
        <v>0.2</v>
      </c>
      <c r="M32" s="199"/>
      <c r="N32" s="199"/>
      <c r="O32" s="199"/>
      <c r="P32" s="199"/>
      <c r="W32" s="198" t="e">
        <f>ROUND(BC94, 2)</f>
        <v>#REF!</v>
      </c>
      <c r="X32" s="199"/>
      <c r="Y32" s="199"/>
      <c r="Z32" s="199"/>
      <c r="AA32" s="199"/>
      <c r="AB32" s="199"/>
      <c r="AC32" s="199"/>
      <c r="AD32" s="199"/>
      <c r="AE32" s="199"/>
      <c r="AK32" s="198"/>
      <c r="AL32" s="199"/>
      <c r="AM32" s="199"/>
      <c r="AN32" s="199"/>
      <c r="AO32" s="199"/>
      <c r="AR32" s="29"/>
    </row>
    <row r="33" spans="2:44" s="2" customFormat="1" ht="14.45" hidden="1" customHeight="1" x14ac:dyDescent="0.2">
      <c r="B33" s="29"/>
      <c r="F33" s="22" t="s">
        <v>38</v>
      </c>
      <c r="L33" s="200">
        <v>0</v>
      </c>
      <c r="M33" s="199"/>
      <c r="N33" s="199"/>
      <c r="O33" s="199"/>
      <c r="P33" s="199"/>
      <c r="W33" s="198" t="e">
        <f>ROUND(BD94, 2)</f>
        <v>#REF!</v>
      </c>
      <c r="X33" s="199"/>
      <c r="Y33" s="199"/>
      <c r="Z33" s="199"/>
      <c r="AA33" s="199"/>
      <c r="AB33" s="199"/>
      <c r="AC33" s="199"/>
      <c r="AD33" s="199"/>
      <c r="AE33" s="199"/>
      <c r="AK33" s="198"/>
      <c r="AL33" s="199"/>
      <c r="AM33" s="199"/>
      <c r="AN33" s="199"/>
      <c r="AO33" s="199"/>
      <c r="AR33" s="29"/>
    </row>
    <row r="34" spans="2:44" s="1" customFormat="1" ht="6.95" customHeight="1" x14ac:dyDescent="0.2">
      <c r="B34" s="25"/>
      <c r="AR34" s="25"/>
    </row>
    <row r="35" spans="2:44" s="1" customFormat="1" ht="25.9" customHeight="1" x14ac:dyDescent="0.2">
      <c r="B35" s="25"/>
      <c r="C35" s="30"/>
      <c r="D35" s="31" t="s">
        <v>39</v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3" t="s">
        <v>40</v>
      </c>
      <c r="U35" s="32"/>
      <c r="V35" s="32"/>
      <c r="W35" s="32"/>
      <c r="X35" s="186" t="s">
        <v>41</v>
      </c>
      <c r="Y35" s="187"/>
      <c r="Z35" s="187"/>
      <c r="AA35" s="187"/>
      <c r="AB35" s="187"/>
      <c r="AC35" s="32"/>
      <c r="AD35" s="32"/>
      <c r="AE35" s="32"/>
      <c r="AF35" s="32"/>
      <c r="AG35" s="32"/>
      <c r="AH35" s="32"/>
      <c r="AI35" s="32"/>
      <c r="AJ35" s="32"/>
      <c r="AK35" s="188"/>
      <c r="AL35" s="187"/>
      <c r="AM35" s="187"/>
      <c r="AN35" s="187"/>
      <c r="AO35" s="189"/>
      <c r="AP35" s="30"/>
      <c r="AQ35" s="30"/>
      <c r="AR35" s="25"/>
    </row>
    <row r="36" spans="2:44" s="1" customFormat="1" ht="6.95" customHeight="1" x14ac:dyDescent="0.2">
      <c r="B36" s="25"/>
      <c r="AR36" s="25"/>
    </row>
    <row r="37" spans="2:44" s="1" customFormat="1" ht="14.45" customHeight="1" x14ac:dyDescent="0.2">
      <c r="B37" s="25"/>
      <c r="AR37" s="25"/>
    </row>
    <row r="38" spans="2:44" ht="14.45" customHeight="1" x14ac:dyDescent="0.2">
      <c r="B38" s="16"/>
      <c r="AR38" s="16"/>
    </row>
    <row r="39" spans="2:44" ht="14.45" customHeight="1" x14ac:dyDescent="0.2">
      <c r="B39" s="16"/>
      <c r="AR39" s="16"/>
    </row>
    <row r="40" spans="2:44" ht="14.45" customHeight="1" x14ac:dyDescent="0.2">
      <c r="B40" s="16"/>
      <c r="AR40" s="16"/>
    </row>
    <row r="41" spans="2:44" ht="14.45" customHeight="1" x14ac:dyDescent="0.2">
      <c r="B41" s="16"/>
      <c r="AR41" s="16"/>
    </row>
    <row r="42" spans="2:44" ht="14.45" customHeight="1" x14ac:dyDescent="0.2">
      <c r="B42" s="16"/>
      <c r="AR42" s="16"/>
    </row>
    <row r="43" spans="2:44" ht="14.45" customHeight="1" x14ac:dyDescent="0.2">
      <c r="B43" s="16"/>
      <c r="AR43" s="16"/>
    </row>
    <row r="44" spans="2:44" ht="14.45" customHeight="1" x14ac:dyDescent="0.2">
      <c r="B44" s="16"/>
      <c r="AR44" s="16"/>
    </row>
    <row r="45" spans="2:44" ht="14.45" customHeight="1" x14ac:dyDescent="0.2">
      <c r="B45" s="16"/>
      <c r="AR45" s="16"/>
    </row>
    <row r="46" spans="2:44" ht="14.45" customHeight="1" x14ac:dyDescent="0.2">
      <c r="B46" s="16"/>
      <c r="AR46" s="16"/>
    </row>
    <row r="47" spans="2:44" ht="14.45" customHeight="1" x14ac:dyDescent="0.2">
      <c r="B47" s="16"/>
      <c r="AR47" s="16"/>
    </row>
    <row r="48" spans="2:44" ht="14.45" customHeight="1" x14ac:dyDescent="0.2">
      <c r="B48" s="16"/>
      <c r="AR48" s="16"/>
    </row>
    <row r="49" spans="2:44" s="1" customFormat="1" ht="14.45" customHeight="1" x14ac:dyDescent="0.2">
      <c r="B49" s="25"/>
      <c r="D49" s="34" t="s">
        <v>42</v>
      </c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4" t="s">
        <v>43</v>
      </c>
      <c r="AI49" s="35"/>
      <c r="AJ49" s="35"/>
      <c r="AK49" s="35"/>
      <c r="AL49" s="35"/>
      <c r="AM49" s="35"/>
      <c r="AN49" s="35"/>
      <c r="AO49" s="35"/>
      <c r="AR49" s="25"/>
    </row>
    <row r="50" spans="2:44" x14ac:dyDescent="0.2">
      <c r="B50" s="16"/>
      <c r="AR50" s="16"/>
    </row>
    <row r="51" spans="2:44" x14ac:dyDescent="0.2">
      <c r="B51" s="16"/>
      <c r="AR51" s="16"/>
    </row>
    <row r="52" spans="2:44" x14ac:dyDescent="0.2">
      <c r="B52" s="16"/>
      <c r="AR52" s="16"/>
    </row>
    <row r="53" spans="2:44" x14ac:dyDescent="0.2">
      <c r="B53" s="16"/>
      <c r="AR53" s="16"/>
    </row>
    <row r="54" spans="2:44" x14ac:dyDescent="0.2">
      <c r="B54" s="16"/>
      <c r="AR54" s="16"/>
    </row>
    <row r="55" spans="2:44" x14ac:dyDescent="0.2">
      <c r="B55" s="16"/>
      <c r="AR55" s="16"/>
    </row>
    <row r="56" spans="2:44" x14ac:dyDescent="0.2">
      <c r="B56" s="16"/>
      <c r="AR56" s="16"/>
    </row>
    <row r="57" spans="2:44" x14ac:dyDescent="0.2">
      <c r="B57" s="16"/>
      <c r="AR57" s="16"/>
    </row>
    <row r="58" spans="2:44" x14ac:dyDescent="0.2">
      <c r="B58" s="16"/>
      <c r="AR58" s="16"/>
    </row>
    <row r="59" spans="2:44" x14ac:dyDescent="0.2">
      <c r="B59" s="16"/>
      <c r="AR59" s="16"/>
    </row>
    <row r="60" spans="2:44" s="1" customFormat="1" ht="12.75" x14ac:dyDescent="0.2">
      <c r="B60" s="25"/>
      <c r="D60" s="36" t="s">
        <v>44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36" t="s">
        <v>45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6" t="s">
        <v>44</v>
      </c>
      <c r="AI60" s="27"/>
      <c r="AJ60" s="27"/>
      <c r="AK60" s="27"/>
      <c r="AL60" s="27"/>
      <c r="AM60" s="36" t="s">
        <v>45</v>
      </c>
      <c r="AN60" s="27"/>
      <c r="AO60" s="27"/>
      <c r="AR60" s="25"/>
    </row>
    <row r="61" spans="2:44" x14ac:dyDescent="0.2">
      <c r="B61" s="16"/>
      <c r="AR61" s="16"/>
    </row>
    <row r="62" spans="2:44" x14ac:dyDescent="0.2">
      <c r="B62" s="16"/>
      <c r="AR62" s="16"/>
    </row>
    <row r="63" spans="2:44" x14ac:dyDescent="0.2">
      <c r="B63" s="16"/>
      <c r="AR63" s="16"/>
    </row>
    <row r="64" spans="2:44" s="1" customFormat="1" ht="12.75" x14ac:dyDescent="0.2">
      <c r="B64" s="25"/>
      <c r="D64" s="34" t="s">
        <v>46</v>
      </c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4" t="s">
        <v>47</v>
      </c>
      <c r="AI64" s="35"/>
      <c r="AJ64" s="35"/>
      <c r="AK64" s="35"/>
      <c r="AL64" s="35"/>
      <c r="AM64" s="35"/>
      <c r="AN64" s="35"/>
      <c r="AO64" s="35"/>
      <c r="AR64" s="25"/>
    </row>
    <row r="65" spans="2:44" x14ac:dyDescent="0.2">
      <c r="B65" s="16"/>
      <c r="AR65" s="16"/>
    </row>
    <row r="66" spans="2:44" x14ac:dyDescent="0.2">
      <c r="B66" s="16"/>
      <c r="AR66" s="16"/>
    </row>
    <row r="67" spans="2:44" x14ac:dyDescent="0.2">
      <c r="B67" s="16"/>
      <c r="AR67" s="16"/>
    </row>
    <row r="68" spans="2:44" x14ac:dyDescent="0.2">
      <c r="B68" s="16"/>
      <c r="AR68" s="16"/>
    </row>
    <row r="69" spans="2:44" x14ac:dyDescent="0.2">
      <c r="B69" s="16"/>
      <c r="AR69" s="16"/>
    </row>
    <row r="70" spans="2:44" x14ac:dyDescent="0.2">
      <c r="B70" s="16"/>
      <c r="AR70" s="16"/>
    </row>
    <row r="71" spans="2:44" x14ac:dyDescent="0.2">
      <c r="B71" s="16"/>
      <c r="AR71" s="16"/>
    </row>
    <row r="72" spans="2:44" x14ac:dyDescent="0.2">
      <c r="B72" s="16"/>
      <c r="AR72" s="16"/>
    </row>
    <row r="73" spans="2:44" x14ac:dyDescent="0.2">
      <c r="B73" s="16"/>
      <c r="AR73" s="16"/>
    </row>
    <row r="74" spans="2:44" x14ac:dyDescent="0.2">
      <c r="B74" s="16"/>
      <c r="AR74" s="16"/>
    </row>
    <row r="75" spans="2:44" s="1" customFormat="1" ht="12.75" x14ac:dyDescent="0.2">
      <c r="B75" s="25"/>
      <c r="D75" s="36" t="s">
        <v>44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36" t="s">
        <v>45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6" t="s">
        <v>44</v>
      </c>
      <c r="AI75" s="27"/>
      <c r="AJ75" s="27"/>
      <c r="AK75" s="27"/>
      <c r="AL75" s="27"/>
      <c r="AM75" s="36" t="s">
        <v>45</v>
      </c>
      <c r="AN75" s="27"/>
      <c r="AO75" s="27"/>
      <c r="AR75" s="25"/>
    </row>
    <row r="76" spans="2:44" s="1" customFormat="1" x14ac:dyDescent="0.2">
      <c r="B76" s="25"/>
      <c r="AR76" s="25"/>
    </row>
    <row r="77" spans="2:44" s="1" customFormat="1" ht="6.95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25"/>
    </row>
    <row r="81" spans="1:91" s="1" customFormat="1" ht="6.9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25"/>
    </row>
    <row r="82" spans="1:91" s="1" customFormat="1" ht="24.95" customHeight="1" x14ac:dyDescent="0.2">
      <c r="B82" s="25"/>
      <c r="C82" s="163" t="s">
        <v>676</v>
      </c>
      <c r="AR82" s="25"/>
    </row>
    <row r="83" spans="1:91" s="1" customFormat="1" ht="6.95" customHeight="1" x14ac:dyDescent="0.2">
      <c r="B83" s="25"/>
      <c r="AR83" s="25"/>
    </row>
    <row r="84" spans="1:91" s="3" customFormat="1" ht="12" customHeight="1" x14ac:dyDescent="0.2">
      <c r="B84" s="41"/>
      <c r="C84" s="22" t="s">
        <v>9</v>
      </c>
      <c r="L84" s="3" t="str">
        <f>K5</f>
        <v>202009121</v>
      </c>
      <c r="AR84" s="41"/>
    </row>
    <row r="85" spans="1:91" s="4" customFormat="1" ht="36.950000000000003" customHeight="1" x14ac:dyDescent="0.2">
      <c r="B85" s="42"/>
      <c r="C85" s="43" t="s">
        <v>11</v>
      </c>
      <c r="L85" s="194" t="str">
        <f>K6</f>
        <v>IBV KRAKOVANY - STARÉ KONOPISKO - 1.ETAPA</v>
      </c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R85" s="42"/>
    </row>
    <row r="86" spans="1:91" s="1" customFormat="1" ht="6.95" customHeight="1" x14ac:dyDescent="0.2">
      <c r="B86" s="25"/>
      <c r="AR86" s="25"/>
    </row>
    <row r="87" spans="1:91" s="1" customFormat="1" ht="12" customHeight="1" x14ac:dyDescent="0.2">
      <c r="B87" s="25"/>
      <c r="C87" s="22" t="s">
        <v>15</v>
      </c>
      <c r="L87" s="44" t="str">
        <f>IF(K8="","",K8)</f>
        <v xml:space="preserve"> </v>
      </c>
      <c r="AI87" s="22" t="s">
        <v>17</v>
      </c>
      <c r="AM87" s="196" t="str">
        <f>IF(AN8= "","",AN8)</f>
        <v>12. 9. 2020</v>
      </c>
      <c r="AN87" s="196"/>
      <c r="AR87" s="25"/>
    </row>
    <row r="88" spans="1:91" s="1" customFormat="1" ht="6.95" customHeight="1" x14ac:dyDescent="0.2">
      <c r="B88" s="25"/>
      <c r="AR88" s="25"/>
    </row>
    <row r="89" spans="1:91" s="1" customFormat="1" ht="15.2" customHeight="1" x14ac:dyDescent="0.2">
      <c r="B89" s="25"/>
      <c r="C89" s="22" t="s">
        <v>19</v>
      </c>
      <c r="L89" s="3" t="str">
        <f>IF(E11= "","",E11)</f>
        <v>Obec Krakovany, Námestie Sv. Mikuláša 406/4</v>
      </c>
      <c r="AI89" s="22" t="s">
        <v>24</v>
      </c>
      <c r="AM89" s="174" t="str">
        <f>IF(E17="","",E17)</f>
        <v xml:space="preserve"> </v>
      </c>
      <c r="AN89" s="175"/>
      <c r="AO89" s="175"/>
      <c r="AP89" s="175"/>
      <c r="AR89" s="25"/>
      <c r="AS89" s="170" t="s">
        <v>48</v>
      </c>
      <c r="AT89" s="171"/>
      <c r="AU89" s="46"/>
      <c r="AV89" s="46"/>
      <c r="AW89" s="46"/>
      <c r="AX89" s="46"/>
      <c r="AY89" s="46"/>
      <c r="AZ89" s="46"/>
      <c r="BA89" s="46"/>
      <c r="BB89" s="46"/>
      <c r="BC89" s="46"/>
      <c r="BD89" s="47"/>
    </row>
    <row r="90" spans="1:91" s="1" customFormat="1" ht="15.2" customHeight="1" x14ac:dyDescent="0.2">
      <c r="B90" s="25"/>
      <c r="C90" s="22" t="s">
        <v>23</v>
      </c>
      <c r="L90" s="3" t="str">
        <f>IF(E14="","",E14)</f>
        <v xml:space="preserve"> </v>
      </c>
      <c r="AI90" s="22" t="s">
        <v>27</v>
      </c>
      <c r="AM90" s="174" t="str">
        <f>IF(E20="","",E20)</f>
        <v xml:space="preserve"> </v>
      </c>
      <c r="AN90" s="175"/>
      <c r="AO90" s="175"/>
      <c r="AP90" s="175"/>
      <c r="AR90" s="25"/>
      <c r="AS90" s="172"/>
      <c r="AT90" s="173"/>
      <c r="AU90" s="48"/>
      <c r="AV90" s="48"/>
      <c r="AW90" s="48"/>
      <c r="AX90" s="48"/>
      <c r="AY90" s="48"/>
      <c r="AZ90" s="48"/>
      <c r="BA90" s="48"/>
      <c r="BB90" s="48"/>
      <c r="BC90" s="48"/>
      <c r="BD90" s="49"/>
    </row>
    <row r="91" spans="1:91" s="1" customFormat="1" ht="10.9" customHeight="1" x14ac:dyDescent="0.2">
      <c r="B91" s="25"/>
      <c r="AR91" s="25"/>
      <c r="AS91" s="172"/>
      <c r="AT91" s="173"/>
      <c r="AU91" s="48"/>
      <c r="AV91" s="48"/>
      <c r="AW91" s="48"/>
      <c r="AX91" s="48"/>
      <c r="AY91" s="48"/>
      <c r="AZ91" s="48"/>
      <c r="BA91" s="48"/>
      <c r="BB91" s="48"/>
      <c r="BC91" s="48"/>
      <c r="BD91" s="49"/>
    </row>
    <row r="92" spans="1:91" s="1" customFormat="1" ht="29.25" customHeight="1" x14ac:dyDescent="0.2">
      <c r="B92" s="25"/>
      <c r="C92" s="190" t="s">
        <v>49</v>
      </c>
      <c r="D92" s="180"/>
      <c r="E92" s="180"/>
      <c r="F92" s="180"/>
      <c r="G92" s="180"/>
      <c r="H92" s="50"/>
      <c r="I92" s="197" t="s">
        <v>50</v>
      </c>
      <c r="J92" s="180"/>
      <c r="K92" s="180"/>
      <c r="L92" s="180"/>
      <c r="M92" s="180"/>
      <c r="N92" s="180"/>
      <c r="O92" s="180"/>
      <c r="P92" s="180"/>
      <c r="Q92" s="180"/>
      <c r="R92" s="180"/>
      <c r="S92" s="180"/>
      <c r="T92" s="180"/>
      <c r="U92" s="180"/>
      <c r="V92" s="180"/>
      <c r="W92" s="180"/>
      <c r="X92" s="180"/>
      <c r="Y92" s="180"/>
      <c r="Z92" s="180"/>
      <c r="AA92" s="180"/>
      <c r="AB92" s="180"/>
      <c r="AC92" s="180"/>
      <c r="AD92" s="180"/>
      <c r="AE92" s="180"/>
      <c r="AF92" s="180"/>
      <c r="AG92" s="179" t="s">
        <v>51</v>
      </c>
      <c r="AH92" s="180"/>
      <c r="AI92" s="180"/>
      <c r="AJ92" s="180"/>
      <c r="AK92" s="180"/>
      <c r="AL92" s="180"/>
      <c r="AM92" s="180"/>
      <c r="AN92" s="197" t="s">
        <v>52</v>
      </c>
      <c r="AO92" s="180"/>
      <c r="AP92" s="218"/>
      <c r="AQ92" s="51" t="s">
        <v>53</v>
      </c>
      <c r="AR92" s="25"/>
      <c r="AS92" s="52" t="s">
        <v>54</v>
      </c>
      <c r="AT92" s="53" t="s">
        <v>55</v>
      </c>
      <c r="AU92" s="53" t="s">
        <v>56</v>
      </c>
      <c r="AV92" s="53" t="s">
        <v>57</v>
      </c>
      <c r="AW92" s="53" t="s">
        <v>58</v>
      </c>
      <c r="AX92" s="53" t="s">
        <v>59</v>
      </c>
      <c r="AY92" s="53" t="s">
        <v>60</v>
      </c>
      <c r="AZ92" s="53" t="s">
        <v>61</v>
      </c>
      <c r="BA92" s="53" t="s">
        <v>62</v>
      </c>
      <c r="BB92" s="53" t="s">
        <v>63</v>
      </c>
      <c r="BC92" s="53" t="s">
        <v>64</v>
      </c>
      <c r="BD92" s="54" t="s">
        <v>65</v>
      </c>
    </row>
    <row r="93" spans="1:91" s="1" customFormat="1" ht="10.9" customHeight="1" x14ac:dyDescent="0.2">
      <c r="B93" s="25"/>
      <c r="AR93" s="25"/>
      <c r="AS93" s="55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7"/>
    </row>
    <row r="94" spans="1:91" s="5" customFormat="1" ht="32.450000000000003" customHeight="1" x14ac:dyDescent="0.2">
      <c r="B94" s="56"/>
      <c r="C94" s="57" t="s">
        <v>66</v>
      </c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178"/>
      <c r="AH94" s="178"/>
      <c r="AI94" s="178"/>
      <c r="AJ94" s="178"/>
      <c r="AK94" s="178"/>
      <c r="AL94" s="178"/>
      <c r="AM94" s="178"/>
      <c r="AN94" s="219"/>
      <c r="AO94" s="219"/>
      <c r="AP94" s="219"/>
      <c r="AQ94" s="60" t="s">
        <v>1</v>
      </c>
      <c r="AR94" s="56"/>
      <c r="AS94" s="61">
        <f>ROUND(AS95+SUM(AS96:AS98)+AS101+AS102+AS105,2)</f>
        <v>0</v>
      </c>
      <c r="AT94" s="62" t="e">
        <f t="shared" ref="AT94:AT105" si="0">ROUND(SUM(AV94:AW94),2)</f>
        <v>#REF!</v>
      </c>
      <c r="AU94" s="63" t="e">
        <f>ROUND(AU95+SUM(AU96:AU98)+AU101+AU102+AU105,5)</f>
        <v>#REF!</v>
      </c>
      <c r="AV94" s="62" t="e">
        <f>ROUND(AZ94*L29,2)</f>
        <v>#REF!</v>
      </c>
      <c r="AW94" s="62" t="e">
        <f>ROUND(BA94*L30,2)</f>
        <v>#REF!</v>
      </c>
      <c r="AX94" s="62" t="e">
        <f>ROUND(BB94*L29,2)</f>
        <v>#REF!</v>
      </c>
      <c r="AY94" s="62" t="e">
        <f>ROUND(BC94*L30,2)</f>
        <v>#REF!</v>
      </c>
      <c r="AZ94" s="62" t="e">
        <f>ROUND(AZ95+SUM(AZ96:AZ98)+AZ101+AZ102+AZ105,2)</f>
        <v>#REF!</v>
      </c>
      <c r="BA94" s="62" t="e">
        <f>ROUND(BA95+SUM(BA96:BA98)+BA101+BA102+BA105,2)</f>
        <v>#REF!</v>
      </c>
      <c r="BB94" s="62" t="e">
        <f>ROUND(BB95+SUM(BB96:BB98)+BB101+BB102+BB105,2)</f>
        <v>#REF!</v>
      </c>
      <c r="BC94" s="62" t="e">
        <f>ROUND(BC95+SUM(BC96:BC98)+BC101+BC102+BC105,2)</f>
        <v>#REF!</v>
      </c>
      <c r="BD94" s="64" t="e">
        <f>ROUND(BD95+SUM(BD96:BD98)+BD101+BD102+BD105,2)</f>
        <v>#REF!</v>
      </c>
      <c r="BE94" s="5">
        <f>AG94*1.2</f>
        <v>0</v>
      </c>
      <c r="BS94" s="65" t="s">
        <v>67</v>
      </c>
      <c r="BT94" s="65" t="s">
        <v>68</v>
      </c>
      <c r="BU94" s="66" t="s">
        <v>69</v>
      </c>
      <c r="BV94" s="65" t="s">
        <v>70</v>
      </c>
      <c r="BW94" s="65" t="s">
        <v>4</v>
      </c>
      <c r="BX94" s="65" t="s">
        <v>71</v>
      </c>
      <c r="CL94" s="65" t="s">
        <v>1</v>
      </c>
    </row>
    <row r="95" spans="1:91" s="6" customFormat="1" ht="16.5" customHeight="1" x14ac:dyDescent="0.2">
      <c r="A95" s="67" t="s">
        <v>72</v>
      </c>
      <c r="B95" s="68"/>
      <c r="C95" s="69"/>
      <c r="D95" s="165" t="s">
        <v>73</v>
      </c>
      <c r="E95" s="165"/>
      <c r="F95" s="165"/>
      <c r="G95" s="165"/>
      <c r="H95" s="165"/>
      <c r="I95" s="70"/>
      <c r="J95" s="165" t="s">
        <v>74</v>
      </c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  <c r="AF95" s="165"/>
      <c r="AG95" s="213" t="s">
        <v>673</v>
      </c>
      <c r="AH95" s="213"/>
      <c r="AI95" s="213"/>
      <c r="AJ95" s="213"/>
      <c r="AK95" s="213"/>
      <c r="AL95" s="213"/>
      <c r="AM95" s="213"/>
      <c r="AN95" s="213"/>
      <c r="AO95" s="213"/>
      <c r="AP95" s="213"/>
      <c r="AQ95" s="71" t="s">
        <v>75</v>
      </c>
      <c r="AR95" s="68"/>
      <c r="AS95" s="72">
        <v>0</v>
      </c>
      <c r="AT95" s="73" t="e">
        <f t="shared" si="0"/>
        <v>#REF!</v>
      </c>
      <c r="AU95" s="74" t="e">
        <f>#REF!</f>
        <v>#REF!</v>
      </c>
      <c r="AV95" s="73" t="e">
        <f>#REF!</f>
        <v>#REF!</v>
      </c>
      <c r="AW95" s="73" t="e">
        <f>#REF!</f>
        <v>#REF!</v>
      </c>
      <c r="AX95" s="73" t="e">
        <f>#REF!</f>
        <v>#REF!</v>
      </c>
      <c r="AY95" s="73" t="e">
        <f>#REF!</f>
        <v>#REF!</v>
      </c>
      <c r="AZ95" s="73" t="e">
        <f>#REF!</f>
        <v>#REF!</v>
      </c>
      <c r="BA95" s="73" t="e">
        <f>#REF!</f>
        <v>#REF!</v>
      </c>
      <c r="BB95" s="73" t="e">
        <f>#REF!</f>
        <v>#REF!</v>
      </c>
      <c r="BC95" s="73" t="e">
        <f>#REF!</f>
        <v>#REF!</v>
      </c>
      <c r="BD95" s="75" t="e">
        <f>#REF!</f>
        <v>#REF!</v>
      </c>
      <c r="BT95" s="76" t="s">
        <v>76</v>
      </c>
      <c r="BV95" s="76" t="s">
        <v>70</v>
      </c>
      <c r="BW95" s="76" t="s">
        <v>77</v>
      </c>
      <c r="BX95" s="76" t="s">
        <v>4</v>
      </c>
      <c r="CL95" s="76" t="s">
        <v>1</v>
      </c>
      <c r="CM95" s="76" t="s">
        <v>68</v>
      </c>
    </row>
    <row r="96" spans="1:91" s="6" customFormat="1" ht="16.5" customHeight="1" x14ac:dyDescent="0.2">
      <c r="A96" s="67" t="s">
        <v>72</v>
      </c>
      <c r="B96" s="68"/>
      <c r="C96" s="69"/>
      <c r="D96" s="165" t="s">
        <v>78</v>
      </c>
      <c r="E96" s="165"/>
      <c r="F96" s="165"/>
      <c r="G96" s="165"/>
      <c r="H96" s="165"/>
      <c r="I96" s="70"/>
      <c r="J96" s="165" t="s">
        <v>79</v>
      </c>
      <c r="K96" s="165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165"/>
      <c r="W96" s="165"/>
      <c r="X96" s="165"/>
      <c r="Y96" s="165"/>
      <c r="Z96" s="165"/>
      <c r="AA96" s="165"/>
      <c r="AB96" s="165"/>
      <c r="AC96" s="165"/>
      <c r="AD96" s="165"/>
      <c r="AE96" s="165"/>
      <c r="AF96" s="165"/>
      <c r="AG96" s="213" t="s">
        <v>673</v>
      </c>
      <c r="AH96" s="213"/>
      <c r="AI96" s="213"/>
      <c r="AJ96" s="213"/>
      <c r="AK96" s="213"/>
      <c r="AL96" s="213"/>
      <c r="AM96" s="213"/>
      <c r="AN96" s="213"/>
      <c r="AO96" s="213"/>
      <c r="AP96" s="213"/>
      <c r="AQ96" s="71" t="s">
        <v>75</v>
      </c>
      <c r="AR96" s="68"/>
      <c r="AS96" s="72">
        <v>0</v>
      </c>
      <c r="AT96" s="73" t="e">
        <f t="shared" si="0"/>
        <v>#REF!</v>
      </c>
      <c r="AU96" s="74" t="e">
        <f>#REF!</f>
        <v>#REF!</v>
      </c>
      <c r="AV96" s="73" t="e">
        <f>#REF!</f>
        <v>#REF!</v>
      </c>
      <c r="AW96" s="73" t="e">
        <f>#REF!</f>
        <v>#REF!</v>
      </c>
      <c r="AX96" s="73" t="e">
        <f>#REF!</f>
        <v>#REF!</v>
      </c>
      <c r="AY96" s="73" t="e">
        <f>#REF!</f>
        <v>#REF!</v>
      </c>
      <c r="AZ96" s="73" t="e">
        <f>#REF!</f>
        <v>#REF!</v>
      </c>
      <c r="BA96" s="73" t="e">
        <f>#REF!</f>
        <v>#REF!</v>
      </c>
      <c r="BB96" s="73" t="e">
        <f>#REF!</f>
        <v>#REF!</v>
      </c>
      <c r="BC96" s="73" t="e">
        <f>#REF!</f>
        <v>#REF!</v>
      </c>
      <c r="BD96" s="75" t="e">
        <f>#REF!</f>
        <v>#REF!</v>
      </c>
      <c r="BT96" s="76" t="s">
        <v>76</v>
      </c>
      <c r="BV96" s="76" t="s">
        <v>70</v>
      </c>
      <c r="BW96" s="76" t="s">
        <v>80</v>
      </c>
      <c r="BX96" s="76" t="s">
        <v>4</v>
      </c>
      <c r="CL96" s="76" t="s">
        <v>1</v>
      </c>
      <c r="CM96" s="76" t="s">
        <v>68</v>
      </c>
    </row>
    <row r="97" spans="1:91" s="6" customFormat="1" ht="16.5" customHeight="1" x14ac:dyDescent="0.2">
      <c r="A97" s="67" t="s">
        <v>72</v>
      </c>
      <c r="B97" s="68"/>
      <c r="C97" s="69"/>
      <c r="D97" s="166" t="s">
        <v>81</v>
      </c>
      <c r="E97" s="167"/>
      <c r="F97" s="167"/>
      <c r="G97" s="167"/>
      <c r="H97" s="183"/>
      <c r="I97" s="70"/>
      <c r="J97" s="166" t="s">
        <v>82</v>
      </c>
      <c r="K97" s="167"/>
      <c r="L97" s="167"/>
      <c r="M97" s="167"/>
      <c r="N97" s="167"/>
      <c r="O97" s="167"/>
      <c r="P97" s="167"/>
      <c r="Q97" s="167"/>
      <c r="R97" s="167"/>
      <c r="S97" s="167"/>
      <c r="T97" s="167"/>
      <c r="U97" s="167"/>
      <c r="V97" s="167"/>
      <c r="W97" s="167"/>
      <c r="X97" s="167"/>
      <c r="Y97" s="167"/>
      <c r="Z97" s="167"/>
      <c r="AA97" s="167"/>
      <c r="AB97" s="167"/>
      <c r="AC97" s="167"/>
      <c r="AD97" s="167"/>
      <c r="AE97" s="167"/>
      <c r="AF97" s="167"/>
      <c r="AG97" s="176"/>
      <c r="AH97" s="177"/>
      <c r="AI97" s="177"/>
      <c r="AJ97" s="177"/>
      <c r="AK97" s="177"/>
      <c r="AL97" s="177"/>
      <c r="AM97" s="177"/>
      <c r="AN97" s="176"/>
      <c r="AO97" s="177"/>
      <c r="AP97" s="209"/>
      <c r="AQ97" s="71" t="s">
        <v>75</v>
      </c>
      <c r="AR97" s="68"/>
      <c r="AS97" s="72">
        <v>0</v>
      </c>
      <c r="AT97" s="73">
        <f t="shared" si="0"/>
        <v>0</v>
      </c>
      <c r="AU97" s="74">
        <f>'03 - SO 03 - Vodovod'!P124</f>
        <v>0</v>
      </c>
      <c r="AV97" s="73">
        <f>'03 - SO 03 - Vodovod'!J33</f>
        <v>0</v>
      </c>
      <c r="AW97" s="73">
        <f>'03 - SO 03 - Vodovod'!J34</f>
        <v>0</v>
      </c>
      <c r="AX97" s="73">
        <f>'03 - SO 03 - Vodovod'!J35</f>
        <v>0</v>
      </c>
      <c r="AY97" s="73">
        <f>'03 - SO 03 - Vodovod'!J36</f>
        <v>0</v>
      </c>
      <c r="AZ97" s="73">
        <f>'03 - SO 03 - Vodovod'!F33</f>
        <v>0</v>
      </c>
      <c r="BA97" s="73">
        <f>'03 - SO 03 - Vodovod'!F34</f>
        <v>0</v>
      </c>
      <c r="BB97" s="73">
        <f>'03 - SO 03 - Vodovod'!F35</f>
        <v>0</v>
      </c>
      <c r="BC97" s="73">
        <f>'03 - SO 03 - Vodovod'!F36</f>
        <v>0</v>
      </c>
      <c r="BD97" s="75">
        <f>'03 - SO 03 - Vodovod'!F37</f>
        <v>0</v>
      </c>
      <c r="BT97" s="76" t="s">
        <v>76</v>
      </c>
      <c r="BV97" s="76" t="s">
        <v>70</v>
      </c>
      <c r="BW97" s="76" t="s">
        <v>83</v>
      </c>
      <c r="BX97" s="76" t="s">
        <v>4</v>
      </c>
      <c r="CL97" s="76" t="s">
        <v>1</v>
      </c>
      <c r="CM97" s="76" t="s">
        <v>68</v>
      </c>
    </row>
    <row r="98" spans="1:91" s="6" customFormat="1" ht="16.5" customHeight="1" x14ac:dyDescent="0.2">
      <c r="B98" s="68"/>
      <c r="C98" s="69"/>
      <c r="D98" s="166" t="s">
        <v>84</v>
      </c>
      <c r="E98" s="167"/>
      <c r="F98" s="167"/>
      <c r="G98" s="167"/>
      <c r="H98" s="183"/>
      <c r="I98" s="70"/>
      <c r="J98" s="166" t="s">
        <v>85</v>
      </c>
      <c r="K98" s="167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167"/>
      <c r="AG98" s="191"/>
      <c r="AH98" s="177"/>
      <c r="AI98" s="177"/>
      <c r="AJ98" s="177"/>
      <c r="AK98" s="177"/>
      <c r="AL98" s="177"/>
      <c r="AM98" s="177"/>
      <c r="AN98" s="176"/>
      <c r="AO98" s="177"/>
      <c r="AP98" s="209"/>
      <c r="AQ98" s="71" t="s">
        <v>75</v>
      </c>
      <c r="AR98" s="68"/>
      <c r="AS98" s="72">
        <f>ROUND(SUM(AS99:AS100),2)</f>
        <v>0</v>
      </c>
      <c r="AT98" s="73" t="e">
        <f t="shared" si="0"/>
        <v>#REF!</v>
      </c>
      <c r="AU98" s="74" t="e">
        <f>ROUND(SUM(AU99:AU100),5)</f>
        <v>#REF!</v>
      </c>
      <c r="AV98" s="73" t="e">
        <f>ROUND(AZ98*L29,2)</f>
        <v>#REF!</v>
      </c>
      <c r="AW98" s="73" t="e">
        <f>ROUND(BA98*L30,2)</f>
        <v>#REF!</v>
      </c>
      <c r="AX98" s="73" t="e">
        <f>ROUND(BB98*L29,2)</f>
        <v>#REF!</v>
      </c>
      <c r="AY98" s="73" t="e">
        <f>ROUND(BC98*L30,2)</f>
        <v>#REF!</v>
      </c>
      <c r="AZ98" s="73" t="e">
        <f>ROUND(SUM(AZ99:AZ100),2)</f>
        <v>#REF!</v>
      </c>
      <c r="BA98" s="73" t="e">
        <f>ROUND(SUM(BA99:BA100),2)</f>
        <v>#REF!</v>
      </c>
      <c r="BB98" s="73" t="e">
        <f>ROUND(SUM(BB99:BB100),2)</f>
        <v>#REF!</v>
      </c>
      <c r="BC98" s="73" t="e">
        <f>ROUND(SUM(BC99:BC100),2)</f>
        <v>#REF!</v>
      </c>
      <c r="BD98" s="75" t="e">
        <f>ROUND(SUM(BD99:BD100),2)</f>
        <v>#REF!</v>
      </c>
      <c r="BS98" s="76" t="s">
        <v>67</v>
      </c>
      <c r="BT98" s="76" t="s">
        <v>76</v>
      </c>
      <c r="BU98" s="76" t="s">
        <v>69</v>
      </c>
      <c r="BV98" s="76" t="s">
        <v>70</v>
      </c>
      <c r="BW98" s="76" t="s">
        <v>86</v>
      </c>
      <c r="BX98" s="76" t="s">
        <v>4</v>
      </c>
      <c r="CL98" s="76" t="s">
        <v>1</v>
      </c>
      <c r="CM98" s="76" t="s">
        <v>68</v>
      </c>
    </row>
    <row r="99" spans="1:91" s="3" customFormat="1" ht="16.5" customHeight="1" x14ac:dyDescent="0.2">
      <c r="A99" s="67" t="s">
        <v>72</v>
      </c>
      <c r="B99" s="41"/>
      <c r="C99" s="9"/>
      <c r="D99" s="9"/>
      <c r="E99" s="168" t="s">
        <v>87</v>
      </c>
      <c r="F99" s="168"/>
      <c r="G99" s="168"/>
      <c r="H99" s="168"/>
      <c r="I99" s="168"/>
      <c r="J99" s="9"/>
      <c r="K99" s="168" t="s">
        <v>88</v>
      </c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213" t="s">
        <v>673</v>
      </c>
      <c r="AH99" s="213"/>
      <c r="AI99" s="213"/>
      <c r="AJ99" s="213"/>
      <c r="AK99" s="213"/>
      <c r="AL99" s="213"/>
      <c r="AM99" s="213"/>
      <c r="AN99" s="213"/>
      <c r="AO99" s="213"/>
      <c r="AP99" s="213"/>
      <c r="AQ99" s="77" t="s">
        <v>89</v>
      </c>
      <c r="AR99" s="41"/>
      <c r="AS99" s="78">
        <v>0</v>
      </c>
      <c r="AT99" s="79" t="e">
        <f t="shared" si="0"/>
        <v>#REF!</v>
      </c>
      <c r="AU99" s="80" t="e">
        <f>#REF!</f>
        <v>#REF!</v>
      </c>
      <c r="AV99" s="79" t="e">
        <f>#REF!</f>
        <v>#REF!</v>
      </c>
      <c r="AW99" s="79" t="e">
        <f>#REF!</f>
        <v>#REF!</v>
      </c>
      <c r="AX99" s="79" t="e">
        <f>#REF!</f>
        <v>#REF!</v>
      </c>
      <c r="AY99" s="79" t="e">
        <f>#REF!</f>
        <v>#REF!</v>
      </c>
      <c r="AZ99" s="79" t="e">
        <f>#REF!</f>
        <v>#REF!</v>
      </c>
      <c r="BA99" s="79" t="e">
        <f>#REF!</f>
        <v>#REF!</v>
      </c>
      <c r="BB99" s="79" t="e">
        <f>#REF!</f>
        <v>#REF!</v>
      </c>
      <c r="BC99" s="79" t="e">
        <f>#REF!</f>
        <v>#REF!</v>
      </c>
      <c r="BD99" s="81" t="e">
        <f>#REF!</f>
        <v>#REF!</v>
      </c>
      <c r="BT99" s="20" t="s">
        <v>90</v>
      </c>
      <c r="BV99" s="20" t="s">
        <v>70</v>
      </c>
      <c r="BW99" s="20" t="s">
        <v>91</v>
      </c>
      <c r="BX99" s="20" t="s">
        <v>86</v>
      </c>
      <c r="CL99" s="20" t="s">
        <v>1</v>
      </c>
    </row>
    <row r="100" spans="1:91" s="3" customFormat="1" ht="25.5" customHeight="1" x14ac:dyDescent="0.2">
      <c r="A100" s="67" t="s">
        <v>72</v>
      </c>
      <c r="B100" s="41"/>
      <c r="C100" s="9"/>
      <c r="D100" s="9"/>
      <c r="E100" s="184" t="s">
        <v>92</v>
      </c>
      <c r="F100" s="169"/>
      <c r="G100" s="169"/>
      <c r="H100" s="169"/>
      <c r="I100" s="185"/>
      <c r="J100" s="9"/>
      <c r="K100" s="168" t="s">
        <v>93</v>
      </c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92"/>
      <c r="AH100" s="193"/>
      <c r="AI100" s="193"/>
      <c r="AJ100" s="193"/>
      <c r="AK100" s="193"/>
      <c r="AL100" s="193"/>
      <c r="AM100" s="193"/>
      <c r="AN100" s="216"/>
      <c r="AO100" s="217"/>
      <c r="AP100" s="217"/>
      <c r="AQ100" s="77" t="s">
        <v>89</v>
      </c>
      <c r="AR100" s="41"/>
      <c r="AS100" s="78">
        <v>0</v>
      </c>
      <c r="AT100" s="79">
        <f t="shared" si="0"/>
        <v>0</v>
      </c>
      <c r="AU100" s="80">
        <f>'04.2 - SO 04.2 - Kanalizá...'!P124</f>
        <v>0</v>
      </c>
      <c r="AV100" s="79">
        <f>'04.2 - SO 04.2 - Kanalizá...'!J35</f>
        <v>0</v>
      </c>
      <c r="AW100" s="79">
        <f>'04.2 - SO 04.2 - Kanalizá...'!J36</f>
        <v>0</v>
      </c>
      <c r="AX100" s="79">
        <f>'04.2 - SO 04.2 - Kanalizá...'!J37</f>
        <v>0</v>
      </c>
      <c r="AY100" s="79">
        <f>'04.2 - SO 04.2 - Kanalizá...'!J38</f>
        <v>0</v>
      </c>
      <c r="AZ100" s="79">
        <f>'04.2 - SO 04.2 - Kanalizá...'!F35</f>
        <v>0</v>
      </c>
      <c r="BA100" s="79">
        <f>'04.2 - SO 04.2 - Kanalizá...'!F36</f>
        <v>0</v>
      </c>
      <c r="BB100" s="79">
        <f>'04.2 - SO 04.2 - Kanalizá...'!F37</f>
        <v>0</v>
      </c>
      <c r="BC100" s="79">
        <f>'04.2 - SO 04.2 - Kanalizá...'!F38</f>
        <v>0</v>
      </c>
      <c r="BD100" s="81">
        <f>'04.2 - SO 04.2 - Kanalizá...'!F39</f>
        <v>0</v>
      </c>
      <c r="BT100" s="20" t="s">
        <v>90</v>
      </c>
      <c r="BV100" s="20" t="s">
        <v>70</v>
      </c>
      <c r="BW100" s="20" t="s">
        <v>94</v>
      </c>
      <c r="BX100" s="20" t="s">
        <v>86</v>
      </c>
      <c r="CL100" s="20" t="s">
        <v>1</v>
      </c>
    </row>
    <row r="101" spans="1:91" s="6" customFormat="1" ht="16.5" customHeight="1" x14ac:dyDescent="0.2">
      <c r="A101" s="67" t="s">
        <v>72</v>
      </c>
      <c r="B101" s="68"/>
      <c r="C101" s="69"/>
      <c r="D101" s="166" t="s">
        <v>95</v>
      </c>
      <c r="E101" s="181"/>
      <c r="F101" s="181"/>
      <c r="G101" s="181"/>
      <c r="H101" s="182"/>
      <c r="I101" s="70"/>
      <c r="J101" s="166" t="s">
        <v>96</v>
      </c>
      <c r="K101" s="167"/>
      <c r="L101" s="167"/>
      <c r="M101" s="167"/>
      <c r="N101" s="167"/>
      <c r="O101" s="167"/>
      <c r="P101" s="167"/>
      <c r="Q101" s="167"/>
      <c r="R101" s="167"/>
      <c r="S101" s="167"/>
      <c r="T101" s="167"/>
      <c r="U101" s="167"/>
      <c r="V101" s="167"/>
      <c r="W101" s="167"/>
      <c r="X101" s="167"/>
      <c r="Y101" s="167"/>
      <c r="Z101" s="167"/>
      <c r="AA101" s="167"/>
      <c r="AB101" s="167"/>
      <c r="AC101" s="167"/>
      <c r="AD101" s="167"/>
      <c r="AE101" s="167"/>
      <c r="AF101" s="167"/>
      <c r="AG101" s="176"/>
      <c r="AH101" s="177"/>
      <c r="AI101" s="177"/>
      <c r="AJ101" s="177"/>
      <c r="AK101" s="177"/>
      <c r="AL101" s="177"/>
      <c r="AM101" s="177"/>
      <c r="AN101" s="176"/>
      <c r="AO101" s="177"/>
      <c r="AP101" s="209"/>
      <c r="AQ101" s="71" t="s">
        <v>75</v>
      </c>
      <c r="AR101" s="68"/>
      <c r="AS101" s="72">
        <v>0</v>
      </c>
      <c r="AT101" s="73">
        <f t="shared" si="0"/>
        <v>0</v>
      </c>
      <c r="AU101" s="74">
        <f>'05 - SO 05 - Plynovod'!P123</f>
        <v>0</v>
      </c>
      <c r="AV101" s="73">
        <f>'05 - SO 05 - Plynovod'!J33</f>
        <v>0</v>
      </c>
      <c r="AW101" s="73">
        <f>'05 - SO 05 - Plynovod'!J34</f>
        <v>0</v>
      </c>
      <c r="AX101" s="73">
        <f>'05 - SO 05 - Plynovod'!J35</f>
        <v>0</v>
      </c>
      <c r="AY101" s="73">
        <f>'05 - SO 05 - Plynovod'!J36</f>
        <v>0</v>
      </c>
      <c r="AZ101" s="73">
        <f>'05 - SO 05 - Plynovod'!F33</f>
        <v>0</v>
      </c>
      <c r="BA101" s="73">
        <f>'05 - SO 05 - Plynovod'!F34</f>
        <v>0</v>
      </c>
      <c r="BB101" s="73">
        <f>'05 - SO 05 - Plynovod'!F35</f>
        <v>0</v>
      </c>
      <c r="BC101" s="73">
        <f>'05 - SO 05 - Plynovod'!F36</f>
        <v>0</v>
      </c>
      <c r="BD101" s="75">
        <f>'05 - SO 05 - Plynovod'!F37</f>
        <v>0</v>
      </c>
      <c r="BT101" s="76" t="s">
        <v>76</v>
      </c>
      <c r="BV101" s="76" t="s">
        <v>70</v>
      </c>
      <c r="BW101" s="76" t="s">
        <v>97</v>
      </c>
      <c r="BX101" s="76" t="s">
        <v>4</v>
      </c>
      <c r="CL101" s="76" t="s">
        <v>1</v>
      </c>
      <c r="CM101" s="76" t="s">
        <v>68</v>
      </c>
    </row>
    <row r="102" spans="1:91" s="6" customFormat="1" ht="16.5" customHeight="1" x14ac:dyDescent="0.2">
      <c r="B102" s="68"/>
      <c r="C102" s="69"/>
      <c r="D102" s="166" t="s">
        <v>98</v>
      </c>
      <c r="E102" s="167"/>
      <c r="F102" s="167"/>
      <c r="G102" s="167"/>
      <c r="H102" s="183"/>
      <c r="I102" s="70"/>
      <c r="J102" s="166" t="s">
        <v>99</v>
      </c>
      <c r="K102" s="167"/>
      <c r="L102" s="167"/>
      <c r="M102" s="167"/>
      <c r="N102" s="167"/>
      <c r="O102" s="167"/>
      <c r="P102" s="167"/>
      <c r="Q102" s="167"/>
      <c r="R102" s="167"/>
      <c r="S102" s="167"/>
      <c r="T102" s="167"/>
      <c r="U102" s="167"/>
      <c r="V102" s="167"/>
      <c r="W102" s="167"/>
      <c r="X102" s="167"/>
      <c r="Y102" s="167"/>
      <c r="Z102" s="167"/>
      <c r="AA102" s="167"/>
      <c r="AB102" s="167"/>
      <c r="AC102" s="167"/>
      <c r="AD102" s="167"/>
      <c r="AE102" s="167"/>
      <c r="AF102" s="167"/>
      <c r="AG102" s="191"/>
      <c r="AH102" s="177"/>
      <c r="AI102" s="177"/>
      <c r="AJ102" s="177"/>
      <c r="AK102" s="177"/>
      <c r="AL102" s="177"/>
      <c r="AM102" s="177"/>
      <c r="AN102" s="176"/>
      <c r="AO102" s="177"/>
      <c r="AP102" s="209"/>
      <c r="AQ102" s="71" t="s">
        <v>75</v>
      </c>
      <c r="AR102" s="68"/>
      <c r="AS102" s="72">
        <f>ROUND(SUM(AS103:AS104),2)</f>
        <v>0</v>
      </c>
      <c r="AT102" s="73" t="e">
        <f t="shared" si="0"/>
        <v>#REF!</v>
      </c>
      <c r="AU102" s="74" t="e">
        <f>ROUND(SUM(AU103:AU104),5)</f>
        <v>#REF!</v>
      </c>
      <c r="AV102" s="73" t="e">
        <f>ROUND(AZ102*L29,2)</f>
        <v>#REF!</v>
      </c>
      <c r="AW102" s="73" t="e">
        <f>ROUND(BA102*L30,2)</f>
        <v>#REF!</v>
      </c>
      <c r="AX102" s="73" t="e">
        <f>ROUND(BB102*L29,2)</f>
        <v>#REF!</v>
      </c>
      <c r="AY102" s="73" t="e">
        <f>ROUND(BC102*L30,2)</f>
        <v>#REF!</v>
      </c>
      <c r="AZ102" s="73" t="e">
        <f>ROUND(SUM(AZ103:AZ104),2)</f>
        <v>#REF!</v>
      </c>
      <c r="BA102" s="73" t="e">
        <f>ROUND(SUM(BA103:BA104),2)</f>
        <v>#REF!</v>
      </c>
      <c r="BB102" s="73" t="e">
        <f>ROUND(SUM(BB103:BB104),2)</f>
        <v>#REF!</v>
      </c>
      <c r="BC102" s="73" t="e">
        <f>ROUND(SUM(BC103:BC104),2)</f>
        <v>#REF!</v>
      </c>
      <c r="BD102" s="75" t="e">
        <f>ROUND(SUM(BD103:BD104),2)</f>
        <v>#REF!</v>
      </c>
      <c r="BS102" s="76" t="s">
        <v>67</v>
      </c>
      <c r="BT102" s="76" t="s">
        <v>76</v>
      </c>
      <c r="BU102" s="76" t="s">
        <v>69</v>
      </c>
      <c r="BV102" s="76" t="s">
        <v>70</v>
      </c>
      <c r="BW102" s="76" t="s">
        <v>100</v>
      </c>
      <c r="BX102" s="76" t="s">
        <v>4</v>
      </c>
      <c r="CL102" s="76" t="s">
        <v>1</v>
      </c>
      <c r="CM102" s="76" t="s">
        <v>68</v>
      </c>
    </row>
    <row r="103" spans="1:91" s="3" customFormat="1" ht="16.5" customHeight="1" x14ac:dyDescent="0.2">
      <c r="A103" s="67" t="s">
        <v>72</v>
      </c>
      <c r="B103" s="41"/>
      <c r="C103" s="9"/>
      <c r="D103" s="9"/>
      <c r="E103" s="168" t="s">
        <v>98</v>
      </c>
      <c r="F103" s="168"/>
      <c r="G103" s="168"/>
      <c r="H103" s="168"/>
      <c r="I103" s="168"/>
      <c r="J103" s="9"/>
      <c r="K103" s="168" t="s">
        <v>101</v>
      </c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213" t="s">
        <v>673</v>
      </c>
      <c r="AH103" s="213"/>
      <c r="AI103" s="213"/>
      <c r="AJ103" s="213"/>
      <c r="AK103" s="213"/>
      <c r="AL103" s="213"/>
      <c r="AM103" s="213"/>
      <c r="AN103" s="213"/>
      <c r="AO103" s="213"/>
      <c r="AP103" s="213"/>
      <c r="AQ103" s="77" t="s">
        <v>89</v>
      </c>
      <c r="AR103" s="41"/>
      <c r="AS103" s="78">
        <v>0</v>
      </c>
      <c r="AT103" s="79" t="e">
        <f t="shared" si="0"/>
        <v>#REF!</v>
      </c>
      <c r="AU103" s="80" t="e">
        <f>#REF!</f>
        <v>#REF!</v>
      </c>
      <c r="AV103" s="79" t="e">
        <f>#REF!</f>
        <v>#REF!</v>
      </c>
      <c r="AW103" s="79" t="e">
        <f>#REF!</f>
        <v>#REF!</v>
      </c>
      <c r="AX103" s="79" t="e">
        <f>#REF!</f>
        <v>#REF!</v>
      </c>
      <c r="AY103" s="79" t="e">
        <f>#REF!</f>
        <v>#REF!</v>
      </c>
      <c r="AZ103" s="79" t="e">
        <f>#REF!</f>
        <v>#REF!</v>
      </c>
      <c r="BA103" s="79" t="e">
        <f>#REF!</f>
        <v>#REF!</v>
      </c>
      <c r="BB103" s="79" t="e">
        <f>#REF!</f>
        <v>#REF!</v>
      </c>
      <c r="BC103" s="79" t="e">
        <f>#REF!</f>
        <v>#REF!</v>
      </c>
      <c r="BD103" s="81" t="e">
        <f>#REF!</f>
        <v>#REF!</v>
      </c>
      <c r="BT103" s="20" t="s">
        <v>90</v>
      </c>
      <c r="BV103" s="20" t="s">
        <v>70</v>
      </c>
      <c r="BW103" s="20" t="s">
        <v>102</v>
      </c>
      <c r="BX103" s="20" t="s">
        <v>100</v>
      </c>
      <c r="CL103" s="20" t="s">
        <v>103</v>
      </c>
    </row>
    <row r="104" spans="1:91" s="3" customFormat="1" ht="25.5" customHeight="1" x14ac:dyDescent="0.2">
      <c r="A104" s="67" t="s">
        <v>72</v>
      </c>
      <c r="B104" s="41"/>
      <c r="C104" s="9"/>
      <c r="D104" s="9"/>
      <c r="E104" s="184" t="s">
        <v>104</v>
      </c>
      <c r="F104" s="169"/>
      <c r="G104" s="169"/>
      <c r="H104" s="169"/>
      <c r="I104" s="185"/>
      <c r="J104" s="164"/>
      <c r="K104" s="169" t="s">
        <v>105</v>
      </c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69"/>
      <c r="AG104" s="214"/>
      <c r="AH104" s="215"/>
      <c r="AI104" s="215"/>
      <c r="AJ104" s="215"/>
      <c r="AK104" s="215"/>
      <c r="AL104" s="215"/>
      <c r="AM104" s="215"/>
      <c r="AN104" s="210"/>
      <c r="AO104" s="211"/>
      <c r="AP104" s="212"/>
      <c r="AQ104" s="77" t="s">
        <v>89</v>
      </c>
      <c r="AR104" s="41"/>
      <c r="AS104" s="78">
        <v>0</v>
      </c>
      <c r="AT104" s="79">
        <f t="shared" si="0"/>
        <v>0</v>
      </c>
      <c r="AU104" s="80">
        <f>'06.1 - SO 06.1 - Odberné ...'!P124</f>
        <v>344.3784632</v>
      </c>
      <c r="AV104" s="79">
        <f>'06.1 - SO 06.1 - Odberné ...'!J35</f>
        <v>0</v>
      </c>
      <c r="AW104" s="79">
        <f>'06.1 - SO 06.1 - Odberné ...'!J36</f>
        <v>0</v>
      </c>
      <c r="AX104" s="79">
        <f>'06.1 - SO 06.1 - Odberné ...'!J37</f>
        <v>0</v>
      </c>
      <c r="AY104" s="79">
        <f>'06.1 - SO 06.1 - Odberné ...'!J38</f>
        <v>0</v>
      </c>
      <c r="AZ104" s="79">
        <f>'06.1 - SO 06.1 - Odberné ...'!F35</f>
        <v>0</v>
      </c>
      <c r="BA104" s="79">
        <f>'06.1 - SO 06.1 - Odberné ...'!F36</f>
        <v>0</v>
      </c>
      <c r="BB104" s="79">
        <f>'06.1 - SO 06.1 - Odberné ...'!F37</f>
        <v>0</v>
      </c>
      <c r="BC104" s="79">
        <f>'06.1 - SO 06.1 - Odberné ...'!F38</f>
        <v>0</v>
      </c>
      <c r="BD104" s="81">
        <f>'06.1 - SO 06.1 - Odberné ...'!F39</f>
        <v>0</v>
      </c>
      <c r="BT104" s="20" t="s">
        <v>90</v>
      </c>
      <c r="BV104" s="20" t="s">
        <v>70</v>
      </c>
      <c r="BW104" s="20" t="s">
        <v>106</v>
      </c>
      <c r="BX104" s="20" t="s">
        <v>100</v>
      </c>
      <c r="CL104" s="20" t="s">
        <v>103</v>
      </c>
    </row>
    <row r="105" spans="1:91" s="6" customFormat="1" ht="16.5" customHeight="1" x14ac:dyDescent="0.2">
      <c r="A105" s="67" t="s">
        <v>72</v>
      </c>
      <c r="B105" s="68"/>
      <c r="C105" s="69"/>
      <c r="D105" s="166" t="s">
        <v>107</v>
      </c>
      <c r="E105" s="181"/>
      <c r="F105" s="181"/>
      <c r="G105" s="181"/>
      <c r="H105" s="182"/>
      <c r="I105" s="70"/>
      <c r="J105" s="166" t="s">
        <v>108</v>
      </c>
      <c r="K105" s="167"/>
      <c r="L105" s="167"/>
      <c r="M105" s="167"/>
      <c r="N105" s="167"/>
      <c r="O105" s="167"/>
      <c r="P105" s="167"/>
      <c r="Q105" s="167"/>
      <c r="R105" s="167"/>
      <c r="S105" s="167"/>
      <c r="T105" s="167"/>
      <c r="U105" s="167"/>
      <c r="V105" s="167"/>
      <c r="W105" s="167"/>
      <c r="X105" s="167"/>
      <c r="Y105" s="167"/>
      <c r="Z105" s="167"/>
      <c r="AA105" s="167"/>
      <c r="AB105" s="167"/>
      <c r="AC105" s="167"/>
      <c r="AD105" s="167"/>
      <c r="AE105" s="167"/>
      <c r="AF105" s="167"/>
      <c r="AG105" s="176"/>
      <c r="AH105" s="177"/>
      <c r="AI105" s="177"/>
      <c r="AJ105" s="177"/>
      <c r="AK105" s="177"/>
      <c r="AL105" s="177"/>
      <c r="AM105" s="177"/>
      <c r="AN105" s="176"/>
      <c r="AO105" s="177"/>
      <c r="AP105" s="209"/>
      <c r="AQ105" s="71" t="s">
        <v>75</v>
      </c>
      <c r="AR105" s="68"/>
      <c r="AS105" s="82">
        <v>0</v>
      </c>
      <c r="AT105" s="83">
        <f t="shared" si="0"/>
        <v>0</v>
      </c>
      <c r="AU105" s="84">
        <f>'07 - SO 07 - Verejné osve...'!P120</f>
        <v>575.56357000000003</v>
      </c>
      <c r="AV105" s="83">
        <f>'07 - SO 07 - Verejné osve...'!J33</f>
        <v>0</v>
      </c>
      <c r="AW105" s="83">
        <f>'07 - SO 07 - Verejné osve...'!J34</f>
        <v>0</v>
      </c>
      <c r="AX105" s="83">
        <f>'07 - SO 07 - Verejné osve...'!J35</f>
        <v>0</v>
      </c>
      <c r="AY105" s="83">
        <f>'07 - SO 07 - Verejné osve...'!J36</f>
        <v>0</v>
      </c>
      <c r="AZ105" s="83">
        <f>'07 - SO 07 - Verejné osve...'!F33</f>
        <v>0</v>
      </c>
      <c r="BA105" s="83">
        <f>'07 - SO 07 - Verejné osve...'!F34</f>
        <v>0</v>
      </c>
      <c r="BB105" s="83">
        <f>'07 - SO 07 - Verejné osve...'!F35</f>
        <v>0</v>
      </c>
      <c r="BC105" s="83">
        <f>'07 - SO 07 - Verejné osve...'!F36</f>
        <v>0</v>
      </c>
      <c r="BD105" s="85">
        <f>'07 - SO 07 - Verejné osve...'!F37</f>
        <v>0</v>
      </c>
      <c r="BT105" s="76" t="s">
        <v>76</v>
      </c>
      <c r="BV105" s="76" t="s">
        <v>70</v>
      </c>
      <c r="BW105" s="76" t="s">
        <v>109</v>
      </c>
      <c r="BX105" s="76" t="s">
        <v>4</v>
      </c>
      <c r="CL105" s="76" t="s">
        <v>110</v>
      </c>
      <c r="CM105" s="76" t="s">
        <v>68</v>
      </c>
    </row>
    <row r="106" spans="1:91" s="1" customFormat="1" ht="30" customHeight="1" x14ac:dyDescent="0.2">
      <c r="B106" s="25"/>
      <c r="AR106" s="25"/>
    </row>
    <row r="107" spans="1:91" s="1" customFormat="1" ht="6.95" customHeight="1" x14ac:dyDescent="0.2">
      <c r="B107" s="37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25"/>
    </row>
  </sheetData>
  <mergeCells count="76">
    <mergeCell ref="AN100:AP100"/>
    <mergeCell ref="AN92:AP92"/>
    <mergeCell ref="AN97:AP97"/>
    <mergeCell ref="AN98:AP98"/>
    <mergeCell ref="AN94:AP94"/>
    <mergeCell ref="AG99:AP99"/>
    <mergeCell ref="AG96:AP96"/>
    <mergeCell ref="AG95:AP95"/>
    <mergeCell ref="AN101:AP101"/>
    <mergeCell ref="AN102:AP102"/>
    <mergeCell ref="AN104:AP104"/>
    <mergeCell ref="AN105:AP105"/>
    <mergeCell ref="AG103:AP103"/>
    <mergeCell ref="AG101:AM101"/>
    <mergeCell ref="AG102:AM102"/>
    <mergeCell ref="AG104:AM104"/>
    <mergeCell ref="AG105:AM105"/>
    <mergeCell ref="K5:AO5"/>
    <mergeCell ref="K6:AO6"/>
    <mergeCell ref="AR2:BE2"/>
    <mergeCell ref="E23:AN23"/>
    <mergeCell ref="AK26:AO26"/>
    <mergeCell ref="L28:P28"/>
    <mergeCell ref="W28:AE28"/>
    <mergeCell ref="AK28:AO28"/>
    <mergeCell ref="AK29:AO29"/>
    <mergeCell ref="L29:P29"/>
    <mergeCell ref="AK33:AO33"/>
    <mergeCell ref="L33:P33"/>
    <mergeCell ref="W29:AE29"/>
    <mergeCell ref="W32:AE32"/>
    <mergeCell ref="W30:AE30"/>
    <mergeCell ref="W31:AE31"/>
    <mergeCell ref="W33:AE33"/>
    <mergeCell ref="AK30:AO30"/>
    <mergeCell ref="L30:P30"/>
    <mergeCell ref="AK31:AO31"/>
    <mergeCell ref="L31:P31"/>
    <mergeCell ref="AK32:AO32"/>
    <mergeCell ref="L32:P32"/>
    <mergeCell ref="X35:AB35"/>
    <mergeCell ref="AK35:AO35"/>
    <mergeCell ref="E100:I100"/>
    <mergeCell ref="C92:G92"/>
    <mergeCell ref="D95:H95"/>
    <mergeCell ref="D96:H96"/>
    <mergeCell ref="D97:H97"/>
    <mergeCell ref="D98:H98"/>
    <mergeCell ref="E99:I99"/>
    <mergeCell ref="AM89:AP89"/>
    <mergeCell ref="AG98:AM98"/>
    <mergeCell ref="AG100:AM100"/>
    <mergeCell ref="L85:AO85"/>
    <mergeCell ref="AM87:AN87"/>
    <mergeCell ref="I92:AF92"/>
    <mergeCell ref="J95:AF95"/>
    <mergeCell ref="D101:H101"/>
    <mergeCell ref="D102:H102"/>
    <mergeCell ref="E103:I103"/>
    <mergeCell ref="E104:I104"/>
    <mergeCell ref="D105:H105"/>
    <mergeCell ref="AS89:AT91"/>
    <mergeCell ref="AM90:AP90"/>
    <mergeCell ref="AG97:AM97"/>
    <mergeCell ref="AG94:AM94"/>
    <mergeCell ref="AG92:AM92"/>
    <mergeCell ref="J96:AF96"/>
    <mergeCell ref="J97:AF97"/>
    <mergeCell ref="J98:AF98"/>
    <mergeCell ref="K99:AF99"/>
    <mergeCell ref="J105:AF105"/>
    <mergeCell ref="K100:AF100"/>
    <mergeCell ref="J101:AF101"/>
    <mergeCell ref="J102:AF102"/>
    <mergeCell ref="K103:AF103"/>
    <mergeCell ref="K104:AF104"/>
  </mergeCells>
  <hyperlinks>
    <hyperlink ref="A95" location="'01 - SO 01 - Vjazd'!C2" display="/" xr:uid="{00000000-0004-0000-0000-000000000000}"/>
    <hyperlink ref="A96" location="'02 - SO 02 - Cesty a spev...'!C2" display="/" xr:uid="{00000000-0004-0000-0000-000001000000}"/>
    <hyperlink ref="A97" location="'03 - SO 03 - Vodovod'!C2" display="/" xr:uid="{00000000-0004-0000-0000-000002000000}"/>
    <hyperlink ref="A99" location="'04.1 - SO 04.1 - Kanalizá...'!C2" display="/" xr:uid="{00000000-0004-0000-0000-000003000000}"/>
    <hyperlink ref="A100" location="'04.2 - SO 04.2 - Kanalizá...'!C2" display="/" xr:uid="{00000000-0004-0000-0000-000004000000}"/>
    <hyperlink ref="A101" location="'05 - SO 05 - Plynovod'!C2" display="/" xr:uid="{00000000-0004-0000-0000-000005000000}"/>
    <hyperlink ref="A103" location="'06 - SO 06 - NN rozvody '!C2" display="/" xr:uid="{00000000-0004-0000-0000-000006000000}"/>
    <hyperlink ref="A104" location="'06.1 - SO 06.1 - Odberné ...'!C2" display="/" xr:uid="{00000000-0004-0000-0000-000007000000}"/>
    <hyperlink ref="A105" location="'07 - SO 07 - Verejné osve...'!C2" display="/" xr:uid="{00000000-0004-0000-0000-000008000000}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M181"/>
  <sheetViews>
    <sheetView showGridLines="0" view="pageBreakPreview" topLeftCell="A162" zoomScaleNormal="100" zoomScaleSheetLayoutView="100" workbookViewId="0">
      <selection activeCell="F130" sqref="F130"/>
    </sheetView>
  </sheetViews>
  <sheetFormatPr defaultRowHeight="11.25" x14ac:dyDescent="0.2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7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 x14ac:dyDescent="0.2">
      <c r="A1" s="86"/>
    </row>
    <row r="2" spans="1:46" ht="36.950000000000003" customHeight="1" x14ac:dyDescent="0.2">
      <c r="L2" s="205" t="s">
        <v>5</v>
      </c>
      <c r="M2" s="203"/>
      <c r="N2" s="203"/>
      <c r="O2" s="203"/>
      <c r="P2" s="203"/>
      <c r="Q2" s="203"/>
      <c r="R2" s="203"/>
      <c r="S2" s="203"/>
      <c r="T2" s="203"/>
      <c r="U2" s="203"/>
      <c r="V2" s="203"/>
      <c r="AT2" s="13" t="s">
        <v>83</v>
      </c>
    </row>
    <row r="3" spans="1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68</v>
      </c>
    </row>
    <row r="4" spans="1:46" ht="24.95" customHeight="1" x14ac:dyDescent="0.2">
      <c r="B4" s="16"/>
      <c r="D4" s="163" t="s">
        <v>677</v>
      </c>
      <c r="L4" s="16"/>
      <c r="M4" s="87" t="s">
        <v>8</v>
      </c>
      <c r="AT4" s="13" t="s">
        <v>3</v>
      </c>
    </row>
    <row r="5" spans="1:46" ht="6.95" customHeight="1" x14ac:dyDescent="0.2">
      <c r="B5" s="16"/>
      <c r="L5" s="16"/>
    </row>
    <row r="6" spans="1:46" ht="12" customHeight="1" x14ac:dyDescent="0.2">
      <c r="B6" s="16"/>
      <c r="D6" s="22" t="s">
        <v>11</v>
      </c>
      <c r="L6" s="16"/>
    </row>
    <row r="7" spans="1:46" ht="16.5" customHeight="1" x14ac:dyDescent="0.2">
      <c r="B7" s="16"/>
      <c r="E7" s="221" t="str">
        <f>'Rekapitulácia stavby'!K6</f>
        <v>IBV KRAKOVANY - STARÉ KONOPISKO - 1.ETAPA</v>
      </c>
      <c r="F7" s="222"/>
      <c r="G7" s="222"/>
      <c r="H7" s="222"/>
      <c r="L7" s="16"/>
    </row>
    <row r="8" spans="1:46" s="1" customFormat="1" ht="12" customHeight="1" x14ac:dyDescent="0.2">
      <c r="B8" s="25"/>
      <c r="D8" s="22" t="s">
        <v>111</v>
      </c>
      <c r="L8" s="25"/>
    </row>
    <row r="9" spans="1:46" s="1" customFormat="1" ht="36.950000000000003" customHeight="1" x14ac:dyDescent="0.2">
      <c r="B9" s="25"/>
      <c r="E9" s="194" t="s">
        <v>197</v>
      </c>
      <c r="F9" s="220"/>
      <c r="G9" s="220"/>
      <c r="H9" s="220"/>
      <c r="L9" s="25"/>
    </row>
    <row r="10" spans="1:46" s="1" customFormat="1" x14ac:dyDescent="0.2">
      <c r="B10" s="25"/>
      <c r="L10" s="25"/>
    </row>
    <row r="11" spans="1:46" s="1" customFormat="1" ht="12" customHeight="1" x14ac:dyDescent="0.2">
      <c r="B11" s="25"/>
      <c r="D11" s="22" t="s">
        <v>13</v>
      </c>
      <c r="F11" s="20" t="s">
        <v>1</v>
      </c>
      <c r="I11" s="22" t="s">
        <v>14</v>
      </c>
      <c r="J11" s="20" t="s">
        <v>1</v>
      </c>
      <c r="L11" s="25"/>
    </row>
    <row r="12" spans="1:46" s="1" customFormat="1" ht="12" customHeight="1" x14ac:dyDescent="0.2">
      <c r="B12" s="25"/>
      <c r="D12" s="22" t="s">
        <v>15</v>
      </c>
      <c r="F12" s="20" t="s">
        <v>16</v>
      </c>
      <c r="I12" s="22" t="s">
        <v>17</v>
      </c>
      <c r="J12" s="45" t="str">
        <f>'Rekapitulácia stavby'!AN8</f>
        <v>12. 9. 2020</v>
      </c>
      <c r="L12" s="25"/>
    </row>
    <row r="13" spans="1:46" s="1" customFormat="1" ht="10.9" customHeight="1" x14ac:dyDescent="0.2">
      <c r="B13" s="25"/>
      <c r="L13" s="25"/>
    </row>
    <row r="14" spans="1:46" s="1" customFormat="1" ht="12" customHeight="1" x14ac:dyDescent="0.2">
      <c r="B14" s="25"/>
      <c r="D14" s="22" t="s">
        <v>19</v>
      </c>
      <c r="I14" s="22" t="s">
        <v>20</v>
      </c>
      <c r="J14" s="20" t="s">
        <v>1</v>
      </c>
      <c r="L14" s="25"/>
    </row>
    <row r="15" spans="1:46" s="1" customFormat="1" ht="18" customHeight="1" x14ac:dyDescent="0.2">
      <c r="B15" s="25"/>
      <c r="E15" s="20" t="s">
        <v>21</v>
      </c>
      <c r="I15" s="22" t="s">
        <v>22</v>
      </c>
      <c r="J15" s="20" t="s">
        <v>1</v>
      </c>
      <c r="L15" s="25"/>
    </row>
    <row r="16" spans="1:46" s="1" customFormat="1" ht="6.95" customHeight="1" x14ac:dyDescent="0.2">
      <c r="B16" s="25"/>
      <c r="L16" s="25"/>
    </row>
    <row r="17" spans="2:12" s="1" customFormat="1" ht="12" customHeight="1" x14ac:dyDescent="0.2">
      <c r="B17" s="25"/>
      <c r="D17" s="22" t="s">
        <v>23</v>
      </c>
      <c r="I17" s="22" t="s">
        <v>20</v>
      </c>
      <c r="J17" s="20" t="str">
        <f>'Rekapitulácia stavby'!AN13</f>
        <v/>
      </c>
      <c r="L17" s="25"/>
    </row>
    <row r="18" spans="2:12" s="1" customFormat="1" ht="18" customHeight="1" x14ac:dyDescent="0.2">
      <c r="B18" s="25"/>
      <c r="E18" s="202" t="str">
        <f>'Rekapitulácia stavby'!E14</f>
        <v xml:space="preserve"> </v>
      </c>
      <c r="F18" s="202"/>
      <c r="G18" s="202"/>
      <c r="H18" s="202"/>
      <c r="I18" s="22" t="s">
        <v>22</v>
      </c>
      <c r="J18" s="20" t="str">
        <f>'Rekapitulácia stavby'!AN14</f>
        <v/>
      </c>
      <c r="L18" s="25"/>
    </row>
    <row r="19" spans="2:12" s="1" customFormat="1" ht="6.95" customHeight="1" x14ac:dyDescent="0.2">
      <c r="B19" s="25"/>
      <c r="L19" s="25"/>
    </row>
    <row r="20" spans="2:12" s="1" customFormat="1" ht="12" customHeight="1" x14ac:dyDescent="0.2">
      <c r="B20" s="25"/>
      <c r="D20" s="22" t="s">
        <v>24</v>
      </c>
      <c r="I20" s="22" t="s">
        <v>20</v>
      </c>
      <c r="J20" s="20" t="str">
        <f>IF('Rekapitulácia stavby'!AN16="","",'Rekapitulácia stavby'!AN16)</f>
        <v/>
      </c>
      <c r="L20" s="25"/>
    </row>
    <row r="21" spans="2:12" s="1" customFormat="1" ht="18" customHeight="1" x14ac:dyDescent="0.2">
      <c r="B21" s="25"/>
      <c r="E21" s="20" t="str">
        <f>IF('Rekapitulácia stavby'!E17="","",'Rekapitulácia stavby'!E17)</f>
        <v xml:space="preserve"> </v>
      </c>
      <c r="I21" s="22" t="s">
        <v>22</v>
      </c>
      <c r="J21" s="20" t="str">
        <f>IF('Rekapitulácia stavby'!AN17="","",'Rekapitulácia stavby'!AN17)</f>
        <v/>
      </c>
      <c r="L21" s="25"/>
    </row>
    <row r="22" spans="2:12" s="1" customFormat="1" ht="6.95" customHeight="1" x14ac:dyDescent="0.2">
      <c r="B22" s="25"/>
      <c r="L22" s="25"/>
    </row>
    <row r="23" spans="2:12" s="1" customFormat="1" ht="12" customHeight="1" x14ac:dyDescent="0.2">
      <c r="B23" s="25"/>
      <c r="D23" s="22" t="s">
        <v>27</v>
      </c>
      <c r="I23" s="22" t="s">
        <v>20</v>
      </c>
      <c r="J23" s="20" t="str">
        <f>IF('Rekapitulácia stavby'!AN19="","",'Rekapitulácia stavby'!AN19)</f>
        <v/>
      </c>
      <c r="L23" s="25"/>
    </row>
    <row r="24" spans="2:12" s="1" customFormat="1" ht="18" customHeight="1" x14ac:dyDescent="0.2">
      <c r="B24" s="25"/>
      <c r="E24" s="20" t="str">
        <f>IF('Rekapitulácia stavby'!E20="","",'Rekapitulácia stavby'!E20)</f>
        <v xml:space="preserve"> </v>
      </c>
      <c r="I24" s="22" t="s">
        <v>22</v>
      </c>
      <c r="J24" s="20" t="str">
        <f>IF('Rekapitulácia stavby'!AN20="","",'Rekapitulácia stavby'!AN20)</f>
        <v/>
      </c>
      <c r="L24" s="25"/>
    </row>
    <row r="25" spans="2:12" s="1" customFormat="1" ht="6.95" customHeight="1" x14ac:dyDescent="0.2">
      <c r="B25" s="25"/>
      <c r="L25" s="25"/>
    </row>
    <row r="26" spans="2:12" s="1" customFormat="1" ht="12" customHeight="1" x14ac:dyDescent="0.2">
      <c r="B26" s="25"/>
      <c r="D26" s="22" t="s">
        <v>28</v>
      </c>
      <c r="L26" s="25"/>
    </row>
    <row r="27" spans="2:12" s="7" customFormat="1" ht="16.5" customHeight="1" x14ac:dyDescent="0.2">
      <c r="B27" s="88"/>
      <c r="E27" s="206" t="s">
        <v>1</v>
      </c>
      <c r="F27" s="206"/>
      <c r="G27" s="206"/>
      <c r="H27" s="206"/>
      <c r="L27" s="88"/>
    </row>
    <row r="28" spans="2:12" s="1" customFormat="1" ht="6.95" customHeight="1" x14ac:dyDescent="0.2">
      <c r="B28" s="25"/>
      <c r="L28" s="25"/>
    </row>
    <row r="29" spans="2:12" s="1" customFormat="1" ht="6.95" customHeight="1" x14ac:dyDescent="0.2">
      <c r="B29" s="25"/>
      <c r="D29" s="46"/>
      <c r="E29" s="46"/>
      <c r="F29" s="46"/>
      <c r="G29" s="46"/>
      <c r="H29" s="46"/>
      <c r="I29" s="46"/>
      <c r="J29" s="46"/>
      <c r="K29" s="46"/>
      <c r="L29" s="25"/>
    </row>
    <row r="30" spans="2:12" s="1" customFormat="1" ht="25.35" customHeight="1" x14ac:dyDescent="0.2">
      <c r="B30" s="25"/>
      <c r="D30" s="89" t="s">
        <v>29</v>
      </c>
      <c r="J30" s="59">
        <f>ROUND(J124, 2)</f>
        <v>0</v>
      </c>
      <c r="L30" s="25"/>
    </row>
    <row r="31" spans="2:12" s="1" customFormat="1" ht="6.95" customHeight="1" x14ac:dyDescent="0.2">
      <c r="B31" s="25"/>
      <c r="D31" s="46"/>
      <c r="E31" s="46"/>
      <c r="F31" s="46"/>
      <c r="G31" s="46"/>
      <c r="H31" s="46"/>
      <c r="I31" s="46"/>
      <c r="J31" s="46"/>
      <c r="K31" s="46"/>
      <c r="L31" s="25"/>
    </row>
    <row r="32" spans="2:12" s="1" customFormat="1" ht="14.45" customHeight="1" x14ac:dyDescent="0.2">
      <c r="B32" s="25"/>
      <c r="F32" s="28" t="s">
        <v>31</v>
      </c>
      <c r="I32" s="28" t="s">
        <v>30</v>
      </c>
      <c r="J32" s="28" t="s">
        <v>32</v>
      </c>
      <c r="L32" s="25"/>
    </row>
    <row r="33" spans="2:12" s="1" customFormat="1" ht="14.45" customHeight="1" x14ac:dyDescent="0.2">
      <c r="B33" s="25"/>
      <c r="D33" s="90" t="s">
        <v>33</v>
      </c>
      <c r="E33" s="22" t="s">
        <v>34</v>
      </c>
      <c r="F33" s="91">
        <f>ROUND((SUM(BE124:BE180)),  2)</f>
        <v>0</v>
      </c>
      <c r="I33" s="92">
        <v>0.2</v>
      </c>
      <c r="J33" s="91">
        <f>ROUND(((SUM(BE124:BE180))*I33),  2)</f>
        <v>0</v>
      </c>
      <c r="L33" s="25"/>
    </row>
    <row r="34" spans="2:12" s="1" customFormat="1" ht="14.45" customHeight="1" x14ac:dyDescent="0.2">
      <c r="B34" s="25"/>
      <c r="E34" s="22" t="s">
        <v>35</v>
      </c>
      <c r="F34" s="91">
        <f>ROUND((SUM(BF124:BF180)),  2)</f>
        <v>0</v>
      </c>
      <c r="I34" s="92">
        <v>0.2</v>
      </c>
      <c r="J34" s="91">
        <f>ROUND(((SUM(BF124:BF180))*I34),  2)</f>
        <v>0</v>
      </c>
      <c r="L34" s="25"/>
    </row>
    <row r="35" spans="2:12" s="1" customFormat="1" ht="14.45" hidden="1" customHeight="1" x14ac:dyDescent="0.2">
      <c r="B35" s="25"/>
      <c r="E35" s="22" t="s">
        <v>36</v>
      </c>
      <c r="F35" s="91">
        <f>ROUND((SUM(BG124:BG180)),  2)</f>
        <v>0</v>
      </c>
      <c r="I35" s="92">
        <v>0.2</v>
      </c>
      <c r="J35" s="91">
        <f>0</f>
        <v>0</v>
      </c>
      <c r="L35" s="25"/>
    </row>
    <row r="36" spans="2:12" s="1" customFormat="1" ht="14.45" hidden="1" customHeight="1" x14ac:dyDescent="0.2">
      <c r="B36" s="25"/>
      <c r="E36" s="22" t="s">
        <v>37</v>
      </c>
      <c r="F36" s="91">
        <f>ROUND((SUM(BH124:BH180)),  2)</f>
        <v>0</v>
      </c>
      <c r="I36" s="92">
        <v>0.2</v>
      </c>
      <c r="J36" s="91">
        <f>0</f>
        <v>0</v>
      </c>
      <c r="L36" s="25"/>
    </row>
    <row r="37" spans="2:12" s="1" customFormat="1" ht="14.45" hidden="1" customHeight="1" x14ac:dyDescent="0.2">
      <c r="B37" s="25"/>
      <c r="E37" s="22" t="s">
        <v>38</v>
      </c>
      <c r="F37" s="91">
        <f>ROUND((SUM(BI124:BI180)),  2)</f>
        <v>0</v>
      </c>
      <c r="I37" s="92">
        <v>0</v>
      </c>
      <c r="J37" s="91">
        <f>0</f>
        <v>0</v>
      </c>
      <c r="L37" s="25"/>
    </row>
    <row r="38" spans="2:12" s="1" customFormat="1" ht="6.95" customHeight="1" x14ac:dyDescent="0.2">
      <c r="B38" s="25"/>
      <c r="L38" s="25"/>
    </row>
    <row r="39" spans="2:12" s="1" customFormat="1" ht="25.35" customHeight="1" x14ac:dyDescent="0.2">
      <c r="B39" s="25"/>
      <c r="C39" s="93"/>
      <c r="D39" s="94" t="s">
        <v>39</v>
      </c>
      <c r="E39" s="50"/>
      <c r="F39" s="50"/>
      <c r="G39" s="95" t="s">
        <v>40</v>
      </c>
      <c r="H39" s="96" t="s">
        <v>41</v>
      </c>
      <c r="I39" s="50"/>
      <c r="J39" s="97">
        <f>SUM(J30:J37)</f>
        <v>0</v>
      </c>
      <c r="K39" s="98"/>
      <c r="L39" s="25"/>
    </row>
    <row r="40" spans="2:12" s="1" customFormat="1" ht="14.45" customHeight="1" x14ac:dyDescent="0.2">
      <c r="B40" s="25"/>
      <c r="L40" s="25"/>
    </row>
    <row r="41" spans="2:12" ht="14.45" customHeight="1" x14ac:dyDescent="0.2">
      <c r="B41" s="16"/>
      <c r="L41" s="16"/>
    </row>
    <row r="42" spans="2:12" ht="14.45" customHeight="1" x14ac:dyDescent="0.2">
      <c r="B42" s="16"/>
      <c r="L42" s="16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25"/>
      <c r="D50" s="34" t="s">
        <v>42</v>
      </c>
      <c r="E50" s="35"/>
      <c r="F50" s="35"/>
      <c r="G50" s="34" t="s">
        <v>43</v>
      </c>
      <c r="H50" s="35"/>
      <c r="I50" s="35"/>
      <c r="J50" s="35"/>
      <c r="K50" s="35"/>
      <c r="L50" s="25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25"/>
      <c r="D61" s="36" t="s">
        <v>44</v>
      </c>
      <c r="E61" s="27"/>
      <c r="F61" s="99" t="s">
        <v>45</v>
      </c>
      <c r="G61" s="36" t="s">
        <v>44</v>
      </c>
      <c r="H61" s="27"/>
      <c r="I61" s="27"/>
      <c r="J61" s="100" t="s">
        <v>45</v>
      </c>
      <c r="K61" s="27"/>
      <c r="L61" s="25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25"/>
      <c r="D65" s="34" t="s">
        <v>46</v>
      </c>
      <c r="E65" s="35"/>
      <c r="F65" s="35"/>
      <c r="G65" s="34" t="s">
        <v>47</v>
      </c>
      <c r="H65" s="35"/>
      <c r="I65" s="35"/>
      <c r="J65" s="35"/>
      <c r="K65" s="35"/>
      <c r="L65" s="25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25"/>
      <c r="D76" s="36" t="s">
        <v>44</v>
      </c>
      <c r="E76" s="27"/>
      <c r="F76" s="99" t="s">
        <v>45</v>
      </c>
      <c r="G76" s="36" t="s">
        <v>44</v>
      </c>
      <c r="H76" s="27"/>
      <c r="I76" s="27"/>
      <c r="J76" s="100" t="s">
        <v>45</v>
      </c>
      <c r="K76" s="27"/>
      <c r="L76" s="25"/>
    </row>
    <row r="77" spans="2:12" s="1" customFormat="1" ht="14.45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25"/>
    </row>
    <row r="81" spans="2:47" s="1" customFormat="1" ht="6.9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25"/>
    </row>
    <row r="82" spans="2:47" s="1" customFormat="1" ht="24.95" customHeight="1" x14ac:dyDescent="0.2">
      <c r="B82" s="25"/>
      <c r="C82" s="17" t="s">
        <v>678</v>
      </c>
      <c r="L82" s="25"/>
    </row>
    <row r="83" spans="2:47" s="1" customFormat="1" ht="6.95" customHeight="1" x14ac:dyDescent="0.2">
      <c r="B83" s="25"/>
      <c r="L83" s="25"/>
    </row>
    <row r="84" spans="2:47" s="1" customFormat="1" ht="12" customHeight="1" x14ac:dyDescent="0.2">
      <c r="B84" s="25"/>
      <c r="C84" s="22" t="s">
        <v>11</v>
      </c>
      <c r="L84" s="25"/>
    </row>
    <row r="85" spans="2:47" s="1" customFormat="1" ht="16.5" customHeight="1" x14ac:dyDescent="0.2">
      <c r="B85" s="25"/>
      <c r="E85" s="221" t="str">
        <f>E7</f>
        <v>IBV KRAKOVANY - STARÉ KONOPISKO - 1.ETAPA</v>
      </c>
      <c r="F85" s="222"/>
      <c r="G85" s="222"/>
      <c r="H85" s="222"/>
      <c r="L85" s="25"/>
    </row>
    <row r="86" spans="2:47" s="1" customFormat="1" ht="12" customHeight="1" x14ac:dyDescent="0.2">
      <c r="B86" s="25"/>
      <c r="C86" s="22" t="s">
        <v>111</v>
      </c>
      <c r="L86" s="25"/>
    </row>
    <row r="87" spans="2:47" s="1" customFormat="1" ht="16.5" customHeight="1" x14ac:dyDescent="0.2">
      <c r="B87" s="25"/>
      <c r="E87" s="194" t="str">
        <f>E9</f>
        <v>03 - SO 03 - Vodovod</v>
      </c>
      <c r="F87" s="220"/>
      <c r="G87" s="220"/>
      <c r="H87" s="220"/>
      <c r="L87" s="25"/>
    </row>
    <row r="88" spans="2:47" s="1" customFormat="1" ht="6.95" customHeight="1" x14ac:dyDescent="0.2">
      <c r="B88" s="25"/>
      <c r="L88" s="25"/>
    </row>
    <row r="89" spans="2:47" s="1" customFormat="1" ht="12" customHeight="1" x14ac:dyDescent="0.2">
      <c r="B89" s="25"/>
      <c r="C89" s="22" t="s">
        <v>15</v>
      </c>
      <c r="F89" s="20" t="str">
        <f>F12</f>
        <v xml:space="preserve"> </v>
      </c>
      <c r="I89" s="22" t="s">
        <v>17</v>
      </c>
      <c r="J89" s="45" t="str">
        <f>IF(J12="","",J12)</f>
        <v>12. 9. 2020</v>
      </c>
      <c r="L89" s="25"/>
    </row>
    <row r="90" spans="2:47" s="1" customFormat="1" ht="6.95" customHeight="1" x14ac:dyDescent="0.2">
      <c r="B90" s="25"/>
      <c r="L90" s="25"/>
    </row>
    <row r="91" spans="2:47" s="1" customFormat="1" ht="15.2" customHeight="1" x14ac:dyDescent="0.2">
      <c r="B91" s="25"/>
      <c r="C91" s="22" t="s">
        <v>19</v>
      </c>
      <c r="F91" s="20" t="str">
        <f>E15</f>
        <v>Obec Krakovany, Námestie Sv. Mikuláša 406/4</v>
      </c>
      <c r="I91" s="22" t="s">
        <v>24</v>
      </c>
      <c r="J91" s="23" t="str">
        <f>E21</f>
        <v xml:space="preserve"> </v>
      </c>
      <c r="L91" s="25"/>
    </row>
    <row r="92" spans="2:47" s="1" customFormat="1" ht="15.2" customHeight="1" x14ac:dyDescent="0.2">
      <c r="B92" s="25"/>
      <c r="C92" s="22" t="s">
        <v>23</v>
      </c>
      <c r="F92" s="20" t="str">
        <f>IF(E18="","",E18)</f>
        <v xml:space="preserve"> </v>
      </c>
      <c r="I92" s="22" t="s">
        <v>27</v>
      </c>
      <c r="J92" s="23" t="str">
        <f>E24</f>
        <v xml:space="preserve"> </v>
      </c>
      <c r="L92" s="25"/>
    </row>
    <row r="93" spans="2:47" s="1" customFormat="1" ht="10.35" customHeight="1" x14ac:dyDescent="0.2">
      <c r="B93" s="25"/>
      <c r="L93" s="25"/>
    </row>
    <row r="94" spans="2:47" s="1" customFormat="1" ht="29.25" customHeight="1" x14ac:dyDescent="0.2">
      <c r="B94" s="25"/>
      <c r="C94" s="101" t="s">
        <v>112</v>
      </c>
      <c r="D94" s="93"/>
      <c r="E94" s="93"/>
      <c r="F94" s="93"/>
      <c r="G94" s="93"/>
      <c r="H94" s="93"/>
      <c r="I94" s="93"/>
      <c r="J94" s="102" t="s">
        <v>113</v>
      </c>
      <c r="K94" s="93"/>
      <c r="L94" s="25"/>
    </row>
    <row r="95" spans="2:47" s="1" customFormat="1" ht="10.35" customHeight="1" x14ac:dyDescent="0.2">
      <c r="B95" s="25"/>
      <c r="L95" s="25"/>
    </row>
    <row r="96" spans="2:47" s="1" customFormat="1" ht="22.9" customHeight="1" x14ac:dyDescent="0.2">
      <c r="B96" s="25"/>
      <c r="C96" s="103" t="s">
        <v>114</v>
      </c>
      <c r="J96" s="59">
        <f>J124</f>
        <v>0</v>
      </c>
      <c r="L96" s="25"/>
      <c r="AU96" s="13" t="s">
        <v>115</v>
      </c>
    </row>
    <row r="97" spans="2:12" s="8" customFormat="1" ht="24.95" customHeight="1" x14ac:dyDescent="0.2">
      <c r="B97" s="104"/>
      <c r="D97" s="105" t="s">
        <v>116</v>
      </c>
      <c r="E97" s="106"/>
      <c r="F97" s="106"/>
      <c r="G97" s="106"/>
      <c r="H97" s="106"/>
      <c r="I97" s="106"/>
      <c r="J97" s="107">
        <f>J125</f>
        <v>0</v>
      </c>
      <c r="L97" s="104"/>
    </row>
    <row r="98" spans="2:12" s="9" customFormat="1" ht="19.899999999999999" customHeight="1" x14ac:dyDescent="0.2">
      <c r="B98" s="108"/>
      <c r="D98" s="109" t="s">
        <v>117</v>
      </c>
      <c r="E98" s="110"/>
      <c r="F98" s="110"/>
      <c r="G98" s="110"/>
      <c r="H98" s="110"/>
      <c r="I98" s="110"/>
      <c r="J98" s="111">
        <f>J126</f>
        <v>0</v>
      </c>
      <c r="L98" s="108"/>
    </row>
    <row r="99" spans="2:12" s="9" customFormat="1" ht="19.899999999999999" customHeight="1" x14ac:dyDescent="0.2">
      <c r="B99" s="108"/>
      <c r="D99" s="109" t="s">
        <v>198</v>
      </c>
      <c r="E99" s="110"/>
      <c r="F99" s="110"/>
      <c r="G99" s="110"/>
      <c r="H99" s="110"/>
      <c r="I99" s="110"/>
      <c r="J99" s="111">
        <f>J138</f>
        <v>0</v>
      </c>
      <c r="L99" s="108"/>
    </row>
    <row r="100" spans="2:12" s="9" customFormat="1" ht="19.899999999999999" customHeight="1" x14ac:dyDescent="0.2">
      <c r="B100" s="108"/>
      <c r="D100" s="109" t="s">
        <v>199</v>
      </c>
      <c r="E100" s="110"/>
      <c r="F100" s="110"/>
      <c r="G100" s="110"/>
      <c r="H100" s="110"/>
      <c r="I100" s="110"/>
      <c r="J100" s="111">
        <f>J141</f>
        <v>0</v>
      </c>
      <c r="L100" s="108"/>
    </row>
    <row r="101" spans="2:12" s="8" customFormat="1" ht="24.95" customHeight="1" x14ac:dyDescent="0.2">
      <c r="B101" s="104"/>
      <c r="D101" s="105" t="s">
        <v>200</v>
      </c>
      <c r="E101" s="106"/>
      <c r="F101" s="106"/>
      <c r="G101" s="106"/>
      <c r="H101" s="106"/>
      <c r="I101" s="106"/>
      <c r="J101" s="107">
        <f>J174</f>
        <v>0</v>
      </c>
      <c r="L101" s="104"/>
    </row>
    <row r="102" spans="2:12" s="9" customFormat="1" ht="19.899999999999999" customHeight="1" x14ac:dyDescent="0.2">
      <c r="B102" s="108"/>
      <c r="D102" s="109" t="s">
        <v>201</v>
      </c>
      <c r="E102" s="110"/>
      <c r="F102" s="110"/>
      <c r="G102" s="110"/>
      <c r="H102" s="110"/>
      <c r="I102" s="110"/>
      <c r="J102" s="111">
        <f>J175</f>
        <v>0</v>
      </c>
      <c r="L102" s="108"/>
    </row>
    <row r="103" spans="2:12" s="8" customFormat="1" ht="24.95" customHeight="1" x14ac:dyDescent="0.2">
      <c r="B103" s="104"/>
      <c r="D103" s="105" t="s">
        <v>202</v>
      </c>
      <c r="E103" s="106"/>
      <c r="F103" s="106"/>
      <c r="G103" s="106"/>
      <c r="H103" s="106"/>
      <c r="I103" s="106"/>
      <c r="J103" s="107">
        <f>J178</f>
        <v>0</v>
      </c>
      <c r="L103" s="104"/>
    </row>
    <row r="104" spans="2:12" s="9" customFormat="1" ht="19.899999999999999" customHeight="1" x14ac:dyDescent="0.2">
      <c r="B104" s="108"/>
      <c r="D104" s="109" t="s">
        <v>203</v>
      </c>
      <c r="E104" s="110"/>
      <c r="F104" s="110"/>
      <c r="G104" s="110"/>
      <c r="H104" s="110"/>
      <c r="I104" s="110"/>
      <c r="J104" s="111">
        <f>J179</f>
        <v>0</v>
      </c>
      <c r="L104" s="108"/>
    </row>
    <row r="105" spans="2:12" s="1" customFormat="1" ht="21.75" customHeight="1" x14ac:dyDescent="0.2">
      <c r="B105" s="25"/>
      <c r="L105" s="25"/>
    </row>
    <row r="106" spans="2:12" s="1" customFormat="1" ht="6.95" customHeight="1" x14ac:dyDescent="0.2">
      <c r="B106" s="37"/>
      <c r="C106" s="38"/>
      <c r="D106" s="38"/>
      <c r="E106" s="38"/>
      <c r="F106" s="38"/>
      <c r="G106" s="38"/>
      <c r="H106" s="38"/>
      <c r="I106" s="38"/>
      <c r="J106" s="38"/>
      <c r="K106" s="38"/>
      <c r="L106" s="25"/>
    </row>
    <row r="110" spans="2:12" s="1" customFormat="1" ht="6.95" customHeight="1" x14ac:dyDescent="0.2">
      <c r="B110" s="39"/>
      <c r="C110" s="40"/>
      <c r="D110" s="40"/>
      <c r="E110" s="40"/>
      <c r="F110" s="40"/>
      <c r="G110" s="40"/>
      <c r="H110" s="40"/>
      <c r="I110" s="40"/>
      <c r="J110" s="40"/>
      <c r="K110" s="40"/>
      <c r="L110" s="25"/>
    </row>
    <row r="111" spans="2:12" s="1" customFormat="1" ht="24.95" customHeight="1" x14ac:dyDescent="0.2">
      <c r="B111" s="25"/>
      <c r="C111" s="163" t="s">
        <v>679</v>
      </c>
      <c r="L111" s="25"/>
    </row>
    <row r="112" spans="2:12" s="1" customFormat="1" ht="6.95" customHeight="1" x14ac:dyDescent="0.2">
      <c r="B112" s="25"/>
      <c r="L112" s="25"/>
    </row>
    <row r="113" spans="2:65" s="1" customFormat="1" ht="12" customHeight="1" x14ac:dyDescent="0.2">
      <c r="B113" s="25"/>
      <c r="C113" s="22" t="s">
        <v>11</v>
      </c>
      <c r="L113" s="25"/>
    </row>
    <row r="114" spans="2:65" s="1" customFormat="1" ht="16.5" customHeight="1" x14ac:dyDescent="0.2">
      <c r="B114" s="25"/>
      <c r="E114" s="221" t="str">
        <f>E7</f>
        <v>IBV KRAKOVANY - STARÉ KONOPISKO - 1.ETAPA</v>
      </c>
      <c r="F114" s="222"/>
      <c r="G114" s="222"/>
      <c r="H114" s="222"/>
      <c r="L114" s="25"/>
    </row>
    <row r="115" spans="2:65" s="1" customFormat="1" ht="12" customHeight="1" x14ac:dyDescent="0.2">
      <c r="B115" s="25"/>
      <c r="C115" s="22" t="s">
        <v>111</v>
      </c>
      <c r="L115" s="25"/>
    </row>
    <row r="116" spans="2:65" s="1" customFormat="1" ht="16.5" customHeight="1" x14ac:dyDescent="0.2">
      <c r="B116" s="25"/>
      <c r="E116" s="194" t="str">
        <f>E9</f>
        <v>03 - SO 03 - Vodovod</v>
      </c>
      <c r="F116" s="220"/>
      <c r="G116" s="220"/>
      <c r="H116" s="220"/>
      <c r="L116" s="25"/>
    </row>
    <row r="117" spans="2:65" s="1" customFormat="1" ht="6.95" customHeight="1" x14ac:dyDescent="0.2">
      <c r="B117" s="25"/>
      <c r="L117" s="25"/>
    </row>
    <row r="118" spans="2:65" s="1" customFormat="1" ht="12" customHeight="1" x14ac:dyDescent="0.2">
      <c r="B118" s="25"/>
      <c r="C118" s="22" t="s">
        <v>15</v>
      </c>
      <c r="F118" s="20" t="str">
        <f>F12</f>
        <v xml:space="preserve"> </v>
      </c>
      <c r="I118" s="22" t="s">
        <v>17</v>
      </c>
      <c r="J118" s="45" t="str">
        <f>IF(J12="","",J12)</f>
        <v>12. 9. 2020</v>
      </c>
      <c r="L118" s="25"/>
    </row>
    <row r="119" spans="2:65" s="1" customFormat="1" ht="6.95" customHeight="1" x14ac:dyDescent="0.2">
      <c r="B119" s="25"/>
      <c r="L119" s="25"/>
    </row>
    <row r="120" spans="2:65" s="1" customFormat="1" ht="15.2" customHeight="1" x14ac:dyDescent="0.2">
      <c r="B120" s="25"/>
      <c r="C120" s="22" t="s">
        <v>19</v>
      </c>
      <c r="F120" s="20" t="str">
        <f>E15</f>
        <v>Obec Krakovany, Námestie Sv. Mikuláša 406/4</v>
      </c>
      <c r="I120" s="22" t="s">
        <v>24</v>
      </c>
      <c r="J120" s="23" t="str">
        <f>E21</f>
        <v xml:space="preserve"> </v>
      </c>
      <c r="L120" s="25"/>
    </row>
    <row r="121" spans="2:65" s="1" customFormat="1" ht="15.2" customHeight="1" x14ac:dyDescent="0.2">
      <c r="B121" s="25"/>
      <c r="C121" s="22" t="s">
        <v>23</v>
      </c>
      <c r="F121" s="20" t="str">
        <f>IF(E18="","",E18)</f>
        <v xml:space="preserve"> </v>
      </c>
      <c r="I121" s="22" t="s">
        <v>27</v>
      </c>
      <c r="J121" s="23" t="str">
        <f>E24</f>
        <v xml:space="preserve"> </v>
      </c>
      <c r="L121" s="25"/>
    </row>
    <row r="122" spans="2:65" s="1" customFormat="1" ht="10.35" customHeight="1" x14ac:dyDescent="0.2">
      <c r="B122" s="25"/>
      <c r="L122" s="25"/>
    </row>
    <row r="123" spans="2:65" s="10" customFormat="1" ht="29.25" customHeight="1" x14ac:dyDescent="0.2">
      <c r="B123" s="112"/>
      <c r="C123" s="113" t="s">
        <v>118</v>
      </c>
      <c r="D123" s="114" t="s">
        <v>53</v>
      </c>
      <c r="E123" s="114" t="s">
        <v>49</v>
      </c>
      <c r="F123" s="114" t="s">
        <v>50</v>
      </c>
      <c r="G123" s="114" t="s">
        <v>119</v>
      </c>
      <c r="H123" s="114" t="s">
        <v>120</v>
      </c>
      <c r="I123" s="114" t="s">
        <v>121</v>
      </c>
      <c r="J123" s="115" t="s">
        <v>113</v>
      </c>
      <c r="K123" s="116" t="s">
        <v>122</v>
      </c>
      <c r="L123" s="112"/>
      <c r="M123" s="52" t="s">
        <v>1</v>
      </c>
      <c r="N123" s="53" t="s">
        <v>33</v>
      </c>
      <c r="O123" s="53" t="s">
        <v>123</v>
      </c>
      <c r="P123" s="53" t="s">
        <v>124</v>
      </c>
      <c r="Q123" s="53" t="s">
        <v>125</v>
      </c>
      <c r="R123" s="53" t="s">
        <v>126</v>
      </c>
      <c r="S123" s="53" t="s">
        <v>127</v>
      </c>
      <c r="T123" s="54" t="s">
        <v>128</v>
      </c>
    </row>
    <row r="124" spans="2:65" s="1" customFormat="1" ht="22.9" customHeight="1" x14ac:dyDescent="0.25">
      <c r="B124" s="25"/>
      <c r="C124" s="57" t="s">
        <v>114</v>
      </c>
      <c r="J124" s="117"/>
      <c r="L124" s="25"/>
      <c r="M124" s="55"/>
      <c r="N124" s="46"/>
      <c r="O124" s="46"/>
      <c r="P124" s="118">
        <f>P125+P174+P178</f>
        <v>0</v>
      </c>
      <c r="Q124" s="46"/>
      <c r="R124" s="118">
        <f>R125+R174+R178</f>
        <v>0</v>
      </c>
      <c r="S124" s="46"/>
      <c r="T124" s="119">
        <f>T125+T174+T178</f>
        <v>0</v>
      </c>
      <c r="V124" s="1">
        <f>V125</f>
        <v>0</v>
      </c>
      <c r="AT124" s="13" t="s">
        <v>67</v>
      </c>
      <c r="AU124" s="13" t="s">
        <v>115</v>
      </c>
      <c r="BK124" s="120">
        <f>BK125+BK174+BK178</f>
        <v>0</v>
      </c>
    </row>
    <row r="125" spans="2:65" s="11" customFormat="1" ht="25.9" customHeight="1" x14ac:dyDescent="0.2">
      <c r="B125" s="121"/>
      <c r="D125" s="122" t="s">
        <v>67</v>
      </c>
      <c r="E125" s="123" t="s">
        <v>129</v>
      </c>
      <c r="F125" s="123" t="s">
        <v>130</v>
      </c>
      <c r="J125" s="124"/>
      <c r="L125" s="121"/>
      <c r="M125" s="125"/>
      <c r="N125" s="126"/>
      <c r="O125" s="126"/>
      <c r="P125" s="127">
        <f>P126+P138+P141</f>
        <v>0</v>
      </c>
      <c r="Q125" s="126"/>
      <c r="R125" s="127">
        <f>R126+R138+R141</f>
        <v>0</v>
      </c>
      <c r="S125" s="126"/>
      <c r="T125" s="128">
        <f>T126+T138+T141</f>
        <v>0</v>
      </c>
      <c r="V125" s="11">
        <f>SUM(V127:V180)</f>
        <v>0</v>
      </c>
      <c r="AR125" s="122" t="s">
        <v>76</v>
      </c>
      <c r="AT125" s="129" t="s">
        <v>67</v>
      </c>
      <c r="AU125" s="129" t="s">
        <v>68</v>
      </c>
      <c r="AY125" s="122" t="s">
        <v>131</v>
      </c>
      <c r="BK125" s="130">
        <f>BK126+BK138+BK141</f>
        <v>0</v>
      </c>
    </row>
    <row r="126" spans="2:65" s="11" customFormat="1" ht="22.9" customHeight="1" x14ac:dyDescent="0.2">
      <c r="B126" s="121"/>
      <c r="D126" s="122" t="s">
        <v>67</v>
      </c>
      <c r="E126" s="131" t="s">
        <v>76</v>
      </c>
      <c r="F126" s="131" t="s">
        <v>132</v>
      </c>
      <c r="J126" s="132"/>
      <c r="L126" s="121"/>
      <c r="M126" s="125"/>
      <c r="N126" s="126"/>
      <c r="O126" s="126"/>
      <c r="P126" s="127">
        <f>SUM(P127:P137)</f>
        <v>0</v>
      </c>
      <c r="Q126" s="126"/>
      <c r="R126" s="127">
        <f>SUM(R127:R137)</f>
        <v>0</v>
      </c>
      <c r="S126" s="126"/>
      <c r="T126" s="128">
        <f>SUM(T127:T137)</f>
        <v>0</v>
      </c>
      <c r="AR126" s="122" t="s">
        <v>76</v>
      </c>
      <c r="AT126" s="129" t="s">
        <v>67</v>
      </c>
      <c r="AU126" s="129" t="s">
        <v>76</v>
      </c>
      <c r="AY126" s="122" t="s">
        <v>131</v>
      </c>
      <c r="BK126" s="130">
        <f>SUM(BK127:BK137)</f>
        <v>0</v>
      </c>
    </row>
    <row r="127" spans="2:65" s="1" customFormat="1" ht="24" customHeight="1" x14ac:dyDescent="0.2">
      <c r="B127" s="133"/>
      <c r="C127" s="134" t="s">
        <v>76</v>
      </c>
      <c r="D127" s="134" t="s">
        <v>133</v>
      </c>
      <c r="E127" s="135" t="s">
        <v>204</v>
      </c>
      <c r="F127" s="136" t="s">
        <v>205</v>
      </c>
      <c r="G127" s="137" t="s">
        <v>136</v>
      </c>
      <c r="H127" s="138">
        <v>573.6</v>
      </c>
      <c r="I127" s="138"/>
      <c r="J127" s="138"/>
      <c r="K127" s="136" t="s">
        <v>1</v>
      </c>
      <c r="L127" s="25"/>
      <c r="M127" s="139" t="s">
        <v>1</v>
      </c>
      <c r="N127" s="140" t="s">
        <v>35</v>
      </c>
      <c r="O127" s="141">
        <v>0</v>
      </c>
      <c r="P127" s="141">
        <f t="shared" ref="P127:P137" si="0">O127*H127</f>
        <v>0</v>
      </c>
      <c r="Q127" s="141">
        <v>0</v>
      </c>
      <c r="R127" s="141">
        <f t="shared" ref="R127:R137" si="1">Q127*H127</f>
        <v>0</v>
      </c>
      <c r="S127" s="141">
        <v>0</v>
      </c>
      <c r="T127" s="142">
        <f t="shared" ref="T127:T137" si="2">S127*H127</f>
        <v>0</v>
      </c>
      <c r="V127" s="1">
        <f>H127*I127</f>
        <v>0</v>
      </c>
      <c r="AR127" s="143" t="s">
        <v>135</v>
      </c>
      <c r="AT127" s="143" t="s">
        <v>133</v>
      </c>
      <c r="AU127" s="143" t="s">
        <v>90</v>
      </c>
      <c r="AY127" s="13" t="s">
        <v>131</v>
      </c>
      <c r="BE127" s="144">
        <f t="shared" ref="BE127:BE137" si="3">IF(N127="základná",J127,0)</f>
        <v>0</v>
      </c>
      <c r="BF127" s="144">
        <f t="shared" ref="BF127:BF137" si="4">IF(N127="znížená",J127,0)</f>
        <v>0</v>
      </c>
      <c r="BG127" s="144">
        <f t="shared" ref="BG127:BG137" si="5">IF(N127="zákl. prenesená",J127,0)</f>
        <v>0</v>
      </c>
      <c r="BH127" s="144">
        <f t="shared" ref="BH127:BH137" si="6">IF(N127="zníž. prenesená",J127,0)</f>
        <v>0</v>
      </c>
      <c r="BI127" s="144">
        <f t="shared" ref="BI127:BI137" si="7">IF(N127="nulová",J127,0)</f>
        <v>0</v>
      </c>
      <c r="BJ127" s="13" t="s">
        <v>90</v>
      </c>
      <c r="BK127" s="145">
        <f t="shared" ref="BK127:BK137" si="8">ROUND(I127*H127,3)</f>
        <v>0</v>
      </c>
      <c r="BL127" s="13" t="s">
        <v>135</v>
      </c>
      <c r="BM127" s="143" t="s">
        <v>135</v>
      </c>
    </row>
    <row r="128" spans="2:65" s="1" customFormat="1" ht="36" customHeight="1" x14ac:dyDescent="0.2">
      <c r="B128" s="133"/>
      <c r="C128" s="134" t="s">
        <v>90</v>
      </c>
      <c r="D128" s="134" t="s">
        <v>133</v>
      </c>
      <c r="E128" s="135" t="s">
        <v>206</v>
      </c>
      <c r="F128" s="136" t="s">
        <v>207</v>
      </c>
      <c r="G128" s="137" t="s">
        <v>136</v>
      </c>
      <c r="H128" s="138">
        <v>573.6</v>
      </c>
      <c r="I128" s="138"/>
      <c r="J128" s="138"/>
      <c r="K128" s="136" t="s">
        <v>1</v>
      </c>
      <c r="L128" s="25"/>
      <c r="M128" s="139" t="s">
        <v>1</v>
      </c>
      <c r="N128" s="140" t="s">
        <v>35</v>
      </c>
      <c r="O128" s="141">
        <v>0</v>
      </c>
      <c r="P128" s="141">
        <f t="shared" si="0"/>
        <v>0</v>
      </c>
      <c r="Q128" s="141">
        <v>0</v>
      </c>
      <c r="R128" s="141">
        <f t="shared" si="1"/>
        <v>0</v>
      </c>
      <c r="S128" s="141">
        <v>0</v>
      </c>
      <c r="T128" s="142">
        <f t="shared" si="2"/>
        <v>0</v>
      </c>
      <c r="V128" s="158">
        <f t="shared" ref="V128:V180" si="9">H128*I128</f>
        <v>0</v>
      </c>
      <c r="AR128" s="143" t="s">
        <v>135</v>
      </c>
      <c r="AT128" s="143" t="s">
        <v>133</v>
      </c>
      <c r="AU128" s="143" t="s">
        <v>90</v>
      </c>
      <c r="AY128" s="13" t="s">
        <v>131</v>
      </c>
      <c r="BE128" s="144">
        <f t="shared" si="3"/>
        <v>0</v>
      </c>
      <c r="BF128" s="144">
        <f t="shared" si="4"/>
        <v>0</v>
      </c>
      <c r="BG128" s="144">
        <f t="shared" si="5"/>
        <v>0</v>
      </c>
      <c r="BH128" s="144">
        <f t="shared" si="6"/>
        <v>0</v>
      </c>
      <c r="BI128" s="144">
        <f t="shared" si="7"/>
        <v>0</v>
      </c>
      <c r="BJ128" s="13" t="s">
        <v>90</v>
      </c>
      <c r="BK128" s="145">
        <f t="shared" si="8"/>
        <v>0</v>
      </c>
      <c r="BL128" s="13" t="s">
        <v>135</v>
      </c>
      <c r="BM128" s="143" t="s">
        <v>138</v>
      </c>
    </row>
    <row r="129" spans="2:65" s="1" customFormat="1" ht="24" customHeight="1" x14ac:dyDescent="0.2">
      <c r="B129" s="133"/>
      <c r="C129" s="134" t="s">
        <v>137</v>
      </c>
      <c r="D129" s="134" t="s">
        <v>133</v>
      </c>
      <c r="E129" s="135" t="s">
        <v>208</v>
      </c>
      <c r="F129" s="136" t="s">
        <v>209</v>
      </c>
      <c r="G129" s="137" t="s">
        <v>134</v>
      </c>
      <c r="H129" s="138">
        <v>400</v>
      </c>
      <c r="I129" s="138"/>
      <c r="J129" s="138"/>
      <c r="K129" s="136" t="s">
        <v>1</v>
      </c>
      <c r="L129" s="25"/>
      <c r="M129" s="139" t="s">
        <v>1</v>
      </c>
      <c r="N129" s="140" t="s">
        <v>35</v>
      </c>
      <c r="O129" s="141">
        <v>0</v>
      </c>
      <c r="P129" s="141">
        <f t="shared" si="0"/>
        <v>0</v>
      </c>
      <c r="Q129" s="141">
        <v>0</v>
      </c>
      <c r="R129" s="141">
        <f t="shared" si="1"/>
        <v>0</v>
      </c>
      <c r="S129" s="141">
        <v>0</v>
      </c>
      <c r="T129" s="142">
        <f t="shared" si="2"/>
        <v>0</v>
      </c>
      <c r="V129" s="158">
        <f t="shared" si="9"/>
        <v>0</v>
      </c>
      <c r="AR129" s="143" t="s">
        <v>135</v>
      </c>
      <c r="AT129" s="143" t="s">
        <v>133</v>
      </c>
      <c r="AU129" s="143" t="s">
        <v>90</v>
      </c>
      <c r="AY129" s="13" t="s">
        <v>131</v>
      </c>
      <c r="BE129" s="144">
        <f t="shared" si="3"/>
        <v>0</v>
      </c>
      <c r="BF129" s="144">
        <f t="shared" si="4"/>
        <v>0</v>
      </c>
      <c r="BG129" s="144">
        <f t="shared" si="5"/>
        <v>0</v>
      </c>
      <c r="BH129" s="144">
        <f t="shared" si="6"/>
        <v>0</v>
      </c>
      <c r="BI129" s="144">
        <f t="shared" si="7"/>
        <v>0</v>
      </c>
      <c r="BJ129" s="13" t="s">
        <v>90</v>
      </c>
      <c r="BK129" s="145">
        <f t="shared" si="8"/>
        <v>0</v>
      </c>
      <c r="BL129" s="13" t="s">
        <v>135</v>
      </c>
      <c r="BM129" s="143" t="s">
        <v>139</v>
      </c>
    </row>
    <row r="130" spans="2:65" s="1" customFormat="1" ht="24" customHeight="1" x14ac:dyDescent="0.2">
      <c r="B130" s="133"/>
      <c r="C130" s="134" t="s">
        <v>135</v>
      </c>
      <c r="D130" s="134" t="s">
        <v>133</v>
      </c>
      <c r="E130" s="135" t="s">
        <v>210</v>
      </c>
      <c r="F130" s="136" t="s">
        <v>211</v>
      </c>
      <c r="G130" s="137" t="s">
        <v>134</v>
      </c>
      <c r="H130" s="138">
        <v>400</v>
      </c>
      <c r="I130" s="138"/>
      <c r="J130" s="138"/>
      <c r="K130" s="136" t="s">
        <v>1</v>
      </c>
      <c r="L130" s="25"/>
      <c r="M130" s="139" t="s">
        <v>1</v>
      </c>
      <c r="N130" s="140" t="s">
        <v>35</v>
      </c>
      <c r="O130" s="141">
        <v>0</v>
      </c>
      <c r="P130" s="141">
        <f t="shared" si="0"/>
        <v>0</v>
      </c>
      <c r="Q130" s="141">
        <v>0</v>
      </c>
      <c r="R130" s="141">
        <f t="shared" si="1"/>
        <v>0</v>
      </c>
      <c r="S130" s="141">
        <v>0</v>
      </c>
      <c r="T130" s="142">
        <f t="shared" si="2"/>
        <v>0</v>
      </c>
      <c r="V130" s="158">
        <f t="shared" si="9"/>
        <v>0</v>
      </c>
      <c r="AR130" s="143" t="s">
        <v>135</v>
      </c>
      <c r="AT130" s="143" t="s">
        <v>133</v>
      </c>
      <c r="AU130" s="143" t="s">
        <v>90</v>
      </c>
      <c r="AY130" s="13" t="s">
        <v>131</v>
      </c>
      <c r="BE130" s="144">
        <f t="shared" si="3"/>
        <v>0</v>
      </c>
      <c r="BF130" s="144">
        <f t="shared" si="4"/>
        <v>0</v>
      </c>
      <c r="BG130" s="144">
        <f t="shared" si="5"/>
        <v>0</v>
      </c>
      <c r="BH130" s="144">
        <f t="shared" si="6"/>
        <v>0</v>
      </c>
      <c r="BI130" s="144">
        <f t="shared" si="7"/>
        <v>0</v>
      </c>
      <c r="BJ130" s="13" t="s">
        <v>90</v>
      </c>
      <c r="BK130" s="145">
        <f t="shared" si="8"/>
        <v>0</v>
      </c>
      <c r="BL130" s="13" t="s">
        <v>135</v>
      </c>
      <c r="BM130" s="143" t="s">
        <v>141</v>
      </c>
    </row>
    <row r="131" spans="2:65" s="1" customFormat="1" ht="24" customHeight="1" x14ac:dyDescent="0.2">
      <c r="B131" s="133"/>
      <c r="C131" s="134" t="s">
        <v>140</v>
      </c>
      <c r="D131" s="134" t="s">
        <v>133</v>
      </c>
      <c r="E131" s="135" t="s">
        <v>212</v>
      </c>
      <c r="F131" s="136" t="s">
        <v>213</v>
      </c>
      <c r="G131" s="137" t="s">
        <v>136</v>
      </c>
      <c r="H131" s="138">
        <v>573.6</v>
      </c>
      <c r="I131" s="138"/>
      <c r="J131" s="138"/>
      <c r="K131" s="136" t="s">
        <v>1</v>
      </c>
      <c r="L131" s="25"/>
      <c r="M131" s="139" t="s">
        <v>1</v>
      </c>
      <c r="N131" s="140" t="s">
        <v>35</v>
      </c>
      <c r="O131" s="141">
        <v>0</v>
      </c>
      <c r="P131" s="141">
        <f t="shared" si="0"/>
        <v>0</v>
      </c>
      <c r="Q131" s="141">
        <v>0</v>
      </c>
      <c r="R131" s="141">
        <f t="shared" si="1"/>
        <v>0</v>
      </c>
      <c r="S131" s="141">
        <v>0</v>
      </c>
      <c r="T131" s="142">
        <f t="shared" si="2"/>
        <v>0</v>
      </c>
      <c r="V131" s="158">
        <f t="shared" si="9"/>
        <v>0</v>
      </c>
      <c r="AR131" s="143" t="s">
        <v>135</v>
      </c>
      <c r="AT131" s="143" t="s">
        <v>133</v>
      </c>
      <c r="AU131" s="143" t="s">
        <v>90</v>
      </c>
      <c r="AY131" s="13" t="s">
        <v>131</v>
      </c>
      <c r="BE131" s="144">
        <f t="shared" si="3"/>
        <v>0</v>
      </c>
      <c r="BF131" s="144">
        <f t="shared" si="4"/>
        <v>0</v>
      </c>
      <c r="BG131" s="144">
        <f t="shared" si="5"/>
        <v>0</v>
      </c>
      <c r="BH131" s="144">
        <f t="shared" si="6"/>
        <v>0</v>
      </c>
      <c r="BI131" s="144">
        <f t="shared" si="7"/>
        <v>0</v>
      </c>
      <c r="BJ131" s="13" t="s">
        <v>90</v>
      </c>
      <c r="BK131" s="145">
        <f t="shared" si="8"/>
        <v>0</v>
      </c>
      <c r="BL131" s="13" t="s">
        <v>135</v>
      </c>
      <c r="BM131" s="143" t="s">
        <v>142</v>
      </c>
    </row>
    <row r="132" spans="2:65" s="1" customFormat="1" ht="24" customHeight="1" x14ac:dyDescent="0.2">
      <c r="B132" s="133"/>
      <c r="C132" s="134" t="s">
        <v>138</v>
      </c>
      <c r="D132" s="134" t="s">
        <v>133</v>
      </c>
      <c r="E132" s="135" t="s">
        <v>214</v>
      </c>
      <c r="F132" s="136" t="s">
        <v>215</v>
      </c>
      <c r="G132" s="137" t="s">
        <v>134</v>
      </c>
      <c r="H132" s="138">
        <v>573.6</v>
      </c>
      <c r="I132" s="138"/>
      <c r="J132" s="138"/>
      <c r="K132" s="136" t="s">
        <v>1</v>
      </c>
      <c r="L132" s="25"/>
      <c r="M132" s="139" t="s">
        <v>1</v>
      </c>
      <c r="N132" s="140" t="s">
        <v>35</v>
      </c>
      <c r="O132" s="141">
        <v>0</v>
      </c>
      <c r="P132" s="141">
        <f t="shared" si="0"/>
        <v>0</v>
      </c>
      <c r="Q132" s="141">
        <v>0</v>
      </c>
      <c r="R132" s="141">
        <f t="shared" si="1"/>
        <v>0</v>
      </c>
      <c r="S132" s="141">
        <v>0</v>
      </c>
      <c r="T132" s="142">
        <f t="shared" si="2"/>
        <v>0</v>
      </c>
      <c r="V132" s="158">
        <f t="shared" si="9"/>
        <v>0</v>
      </c>
      <c r="AR132" s="143" t="s">
        <v>135</v>
      </c>
      <c r="AT132" s="143" t="s">
        <v>133</v>
      </c>
      <c r="AU132" s="143" t="s">
        <v>90</v>
      </c>
      <c r="AY132" s="13" t="s">
        <v>131</v>
      </c>
      <c r="BE132" s="144">
        <f t="shared" si="3"/>
        <v>0</v>
      </c>
      <c r="BF132" s="144">
        <f t="shared" si="4"/>
        <v>0</v>
      </c>
      <c r="BG132" s="144">
        <f t="shared" si="5"/>
        <v>0</v>
      </c>
      <c r="BH132" s="144">
        <f t="shared" si="6"/>
        <v>0</v>
      </c>
      <c r="BI132" s="144">
        <f t="shared" si="7"/>
        <v>0</v>
      </c>
      <c r="BJ132" s="13" t="s">
        <v>90</v>
      </c>
      <c r="BK132" s="145">
        <f t="shared" si="8"/>
        <v>0</v>
      </c>
      <c r="BL132" s="13" t="s">
        <v>135</v>
      </c>
      <c r="BM132" s="143" t="s">
        <v>144</v>
      </c>
    </row>
    <row r="133" spans="2:65" s="1" customFormat="1" ht="16.5" customHeight="1" x14ac:dyDescent="0.2">
      <c r="B133" s="133"/>
      <c r="C133" s="134" t="s">
        <v>143</v>
      </c>
      <c r="D133" s="134" t="s">
        <v>133</v>
      </c>
      <c r="E133" s="135" t="s">
        <v>216</v>
      </c>
      <c r="F133" s="136" t="s">
        <v>217</v>
      </c>
      <c r="G133" s="137" t="s">
        <v>136</v>
      </c>
      <c r="H133" s="138">
        <v>573.6</v>
      </c>
      <c r="I133" s="138"/>
      <c r="J133" s="138"/>
      <c r="K133" s="136" t="s">
        <v>1</v>
      </c>
      <c r="L133" s="25"/>
      <c r="M133" s="139" t="s">
        <v>1</v>
      </c>
      <c r="N133" s="140" t="s">
        <v>35</v>
      </c>
      <c r="O133" s="141">
        <v>0</v>
      </c>
      <c r="P133" s="141">
        <f t="shared" si="0"/>
        <v>0</v>
      </c>
      <c r="Q133" s="141">
        <v>0</v>
      </c>
      <c r="R133" s="141">
        <f t="shared" si="1"/>
        <v>0</v>
      </c>
      <c r="S133" s="141">
        <v>0</v>
      </c>
      <c r="T133" s="142">
        <f t="shared" si="2"/>
        <v>0</v>
      </c>
      <c r="V133" s="158">
        <f t="shared" si="9"/>
        <v>0</v>
      </c>
      <c r="AR133" s="143" t="s">
        <v>135</v>
      </c>
      <c r="AT133" s="143" t="s">
        <v>133</v>
      </c>
      <c r="AU133" s="143" t="s">
        <v>90</v>
      </c>
      <c r="AY133" s="13" t="s">
        <v>131</v>
      </c>
      <c r="BE133" s="144">
        <f t="shared" si="3"/>
        <v>0</v>
      </c>
      <c r="BF133" s="144">
        <f t="shared" si="4"/>
        <v>0</v>
      </c>
      <c r="BG133" s="144">
        <f t="shared" si="5"/>
        <v>0</v>
      </c>
      <c r="BH133" s="144">
        <f t="shared" si="6"/>
        <v>0</v>
      </c>
      <c r="BI133" s="144">
        <f t="shared" si="7"/>
        <v>0</v>
      </c>
      <c r="BJ133" s="13" t="s">
        <v>90</v>
      </c>
      <c r="BK133" s="145">
        <f t="shared" si="8"/>
        <v>0</v>
      </c>
      <c r="BL133" s="13" t="s">
        <v>135</v>
      </c>
      <c r="BM133" s="143" t="s">
        <v>146</v>
      </c>
    </row>
    <row r="134" spans="2:65" s="1" customFormat="1" ht="24" customHeight="1" x14ac:dyDescent="0.2">
      <c r="B134" s="133"/>
      <c r="C134" s="134" t="s">
        <v>139</v>
      </c>
      <c r="D134" s="134" t="s">
        <v>133</v>
      </c>
      <c r="E134" s="135" t="s">
        <v>218</v>
      </c>
      <c r="F134" s="136" t="s">
        <v>219</v>
      </c>
      <c r="G134" s="137" t="s">
        <v>136</v>
      </c>
      <c r="H134" s="138">
        <v>433.2</v>
      </c>
      <c r="I134" s="138"/>
      <c r="J134" s="138"/>
      <c r="K134" s="136" t="s">
        <v>1</v>
      </c>
      <c r="L134" s="25"/>
      <c r="M134" s="139" t="s">
        <v>1</v>
      </c>
      <c r="N134" s="140" t="s">
        <v>35</v>
      </c>
      <c r="O134" s="141">
        <v>0</v>
      </c>
      <c r="P134" s="141">
        <f t="shared" si="0"/>
        <v>0</v>
      </c>
      <c r="Q134" s="141">
        <v>0</v>
      </c>
      <c r="R134" s="141">
        <f t="shared" si="1"/>
        <v>0</v>
      </c>
      <c r="S134" s="141">
        <v>0</v>
      </c>
      <c r="T134" s="142">
        <f t="shared" si="2"/>
        <v>0</v>
      </c>
      <c r="V134" s="158">
        <f t="shared" si="9"/>
        <v>0</v>
      </c>
      <c r="AR134" s="143" t="s">
        <v>135</v>
      </c>
      <c r="AT134" s="143" t="s">
        <v>133</v>
      </c>
      <c r="AU134" s="143" t="s">
        <v>90</v>
      </c>
      <c r="AY134" s="13" t="s">
        <v>131</v>
      </c>
      <c r="BE134" s="144">
        <f t="shared" si="3"/>
        <v>0</v>
      </c>
      <c r="BF134" s="144">
        <f t="shared" si="4"/>
        <v>0</v>
      </c>
      <c r="BG134" s="144">
        <f t="shared" si="5"/>
        <v>0</v>
      </c>
      <c r="BH134" s="144">
        <f t="shared" si="6"/>
        <v>0</v>
      </c>
      <c r="BI134" s="144">
        <f t="shared" si="7"/>
        <v>0</v>
      </c>
      <c r="BJ134" s="13" t="s">
        <v>90</v>
      </c>
      <c r="BK134" s="145">
        <f t="shared" si="8"/>
        <v>0</v>
      </c>
      <c r="BL134" s="13" t="s">
        <v>135</v>
      </c>
      <c r="BM134" s="143" t="s">
        <v>148</v>
      </c>
    </row>
    <row r="135" spans="2:65" s="1" customFormat="1" ht="16.5" customHeight="1" x14ac:dyDescent="0.2">
      <c r="B135" s="133"/>
      <c r="C135" s="134" t="s">
        <v>147</v>
      </c>
      <c r="D135" s="134" t="s">
        <v>133</v>
      </c>
      <c r="E135" s="135" t="s">
        <v>220</v>
      </c>
      <c r="F135" s="136" t="s">
        <v>221</v>
      </c>
      <c r="G135" s="137" t="s">
        <v>136</v>
      </c>
      <c r="H135" s="138">
        <v>93.6</v>
      </c>
      <c r="I135" s="138"/>
      <c r="J135" s="138"/>
      <c r="K135" s="136" t="s">
        <v>1</v>
      </c>
      <c r="L135" s="25"/>
      <c r="M135" s="139" t="s">
        <v>1</v>
      </c>
      <c r="N135" s="140" t="s">
        <v>35</v>
      </c>
      <c r="O135" s="141">
        <v>0</v>
      </c>
      <c r="P135" s="141">
        <f t="shared" si="0"/>
        <v>0</v>
      </c>
      <c r="Q135" s="141">
        <v>0</v>
      </c>
      <c r="R135" s="141">
        <f t="shared" si="1"/>
        <v>0</v>
      </c>
      <c r="S135" s="141">
        <v>0</v>
      </c>
      <c r="T135" s="142">
        <f t="shared" si="2"/>
        <v>0</v>
      </c>
      <c r="V135" s="158">
        <f t="shared" si="9"/>
        <v>0</v>
      </c>
      <c r="AR135" s="143" t="s">
        <v>135</v>
      </c>
      <c r="AT135" s="143" t="s">
        <v>133</v>
      </c>
      <c r="AU135" s="143" t="s">
        <v>90</v>
      </c>
      <c r="AY135" s="13" t="s">
        <v>131</v>
      </c>
      <c r="BE135" s="144">
        <f t="shared" si="3"/>
        <v>0</v>
      </c>
      <c r="BF135" s="144">
        <f t="shared" si="4"/>
        <v>0</v>
      </c>
      <c r="BG135" s="144">
        <f t="shared" si="5"/>
        <v>0</v>
      </c>
      <c r="BH135" s="144">
        <f t="shared" si="6"/>
        <v>0</v>
      </c>
      <c r="BI135" s="144">
        <f t="shared" si="7"/>
        <v>0</v>
      </c>
      <c r="BJ135" s="13" t="s">
        <v>90</v>
      </c>
      <c r="BK135" s="145">
        <f t="shared" si="8"/>
        <v>0</v>
      </c>
      <c r="BL135" s="13" t="s">
        <v>135</v>
      </c>
      <c r="BM135" s="143" t="s">
        <v>7</v>
      </c>
    </row>
    <row r="136" spans="2:65" s="1" customFormat="1" ht="16.5" customHeight="1" x14ac:dyDescent="0.2">
      <c r="B136" s="133"/>
      <c r="C136" s="146" t="s">
        <v>141</v>
      </c>
      <c r="D136" s="146" t="s">
        <v>145</v>
      </c>
      <c r="E136" s="147" t="s">
        <v>222</v>
      </c>
      <c r="F136" s="148" t="s">
        <v>223</v>
      </c>
      <c r="G136" s="149" t="s">
        <v>192</v>
      </c>
      <c r="H136" s="150">
        <v>46.8</v>
      </c>
      <c r="I136" s="150"/>
      <c r="J136" s="150"/>
      <c r="K136" s="148" t="s">
        <v>1</v>
      </c>
      <c r="L136" s="151"/>
      <c r="M136" s="152" t="s">
        <v>1</v>
      </c>
      <c r="N136" s="153" t="s">
        <v>35</v>
      </c>
      <c r="O136" s="141">
        <v>0</v>
      </c>
      <c r="P136" s="141">
        <f t="shared" si="0"/>
        <v>0</v>
      </c>
      <c r="Q136" s="141">
        <v>0</v>
      </c>
      <c r="R136" s="141">
        <f t="shared" si="1"/>
        <v>0</v>
      </c>
      <c r="S136" s="141">
        <v>0</v>
      </c>
      <c r="T136" s="142">
        <f t="shared" si="2"/>
        <v>0</v>
      </c>
      <c r="V136" s="158">
        <f t="shared" si="9"/>
        <v>0</v>
      </c>
      <c r="AR136" s="143" t="s">
        <v>139</v>
      </c>
      <c r="AT136" s="143" t="s">
        <v>145</v>
      </c>
      <c r="AU136" s="143" t="s">
        <v>90</v>
      </c>
      <c r="AY136" s="13" t="s">
        <v>131</v>
      </c>
      <c r="BE136" s="144">
        <f t="shared" si="3"/>
        <v>0</v>
      </c>
      <c r="BF136" s="144">
        <f t="shared" si="4"/>
        <v>0</v>
      </c>
      <c r="BG136" s="144">
        <f t="shared" si="5"/>
        <v>0</v>
      </c>
      <c r="BH136" s="144">
        <f t="shared" si="6"/>
        <v>0</v>
      </c>
      <c r="BI136" s="144">
        <f t="shared" si="7"/>
        <v>0</v>
      </c>
      <c r="BJ136" s="13" t="s">
        <v>90</v>
      </c>
      <c r="BK136" s="145">
        <f t="shared" si="8"/>
        <v>0</v>
      </c>
      <c r="BL136" s="13" t="s">
        <v>135</v>
      </c>
      <c r="BM136" s="143" t="s">
        <v>151</v>
      </c>
    </row>
    <row r="137" spans="2:65" s="1" customFormat="1" ht="16.5" customHeight="1" x14ac:dyDescent="0.2">
      <c r="B137" s="133"/>
      <c r="C137" s="146" t="s">
        <v>149</v>
      </c>
      <c r="D137" s="146" t="s">
        <v>145</v>
      </c>
      <c r="E137" s="147" t="s">
        <v>224</v>
      </c>
      <c r="F137" s="148" t="s">
        <v>225</v>
      </c>
      <c r="G137" s="149" t="s">
        <v>192</v>
      </c>
      <c r="H137" s="150">
        <v>93.6</v>
      </c>
      <c r="I137" s="150"/>
      <c r="J137" s="150"/>
      <c r="K137" s="148" t="s">
        <v>1</v>
      </c>
      <c r="L137" s="151"/>
      <c r="M137" s="152" t="s">
        <v>1</v>
      </c>
      <c r="N137" s="153" t="s">
        <v>35</v>
      </c>
      <c r="O137" s="141">
        <v>0</v>
      </c>
      <c r="P137" s="141">
        <f t="shared" si="0"/>
        <v>0</v>
      </c>
      <c r="Q137" s="141">
        <v>0</v>
      </c>
      <c r="R137" s="141">
        <f t="shared" si="1"/>
        <v>0</v>
      </c>
      <c r="S137" s="141">
        <v>0</v>
      </c>
      <c r="T137" s="142">
        <f t="shared" si="2"/>
        <v>0</v>
      </c>
      <c r="V137" s="158">
        <f t="shared" si="9"/>
        <v>0</v>
      </c>
      <c r="AR137" s="143" t="s">
        <v>139</v>
      </c>
      <c r="AT137" s="143" t="s">
        <v>145</v>
      </c>
      <c r="AU137" s="143" t="s">
        <v>90</v>
      </c>
      <c r="AY137" s="13" t="s">
        <v>131</v>
      </c>
      <c r="BE137" s="144">
        <f t="shared" si="3"/>
        <v>0</v>
      </c>
      <c r="BF137" s="144">
        <f t="shared" si="4"/>
        <v>0</v>
      </c>
      <c r="BG137" s="144">
        <f t="shared" si="5"/>
        <v>0</v>
      </c>
      <c r="BH137" s="144">
        <f t="shared" si="6"/>
        <v>0</v>
      </c>
      <c r="BI137" s="144">
        <f t="shared" si="7"/>
        <v>0</v>
      </c>
      <c r="BJ137" s="13" t="s">
        <v>90</v>
      </c>
      <c r="BK137" s="145">
        <f t="shared" si="8"/>
        <v>0</v>
      </c>
      <c r="BL137" s="13" t="s">
        <v>135</v>
      </c>
      <c r="BM137" s="143" t="s">
        <v>152</v>
      </c>
    </row>
    <row r="138" spans="2:65" s="11" customFormat="1" ht="22.9" customHeight="1" x14ac:dyDescent="0.2">
      <c r="B138" s="121"/>
      <c r="D138" s="122" t="s">
        <v>67</v>
      </c>
      <c r="E138" s="131" t="s">
        <v>135</v>
      </c>
      <c r="F138" s="131" t="s">
        <v>226</v>
      </c>
      <c r="J138" s="132"/>
      <c r="L138" s="121"/>
      <c r="M138" s="125"/>
      <c r="N138" s="126"/>
      <c r="O138" s="126"/>
      <c r="P138" s="127">
        <f>SUM(P139:P140)</f>
        <v>0</v>
      </c>
      <c r="Q138" s="126"/>
      <c r="R138" s="127">
        <f>SUM(R139:R140)</f>
        <v>0</v>
      </c>
      <c r="S138" s="126"/>
      <c r="T138" s="128">
        <f>SUM(T139:T140)</f>
        <v>0</v>
      </c>
      <c r="V138" s="158">
        <f t="shared" si="9"/>
        <v>0</v>
      </c>
      <c r="AR138" s="122" t="s">
        <v>76</v>
      </c>
      <c r="AT138" s="129" t="s">
        <v>67</v>
      </c>
      <c r="AU138" s="129" t="s">
        <v>76</v>
      </c>
      <c r="AY138" s="122" t="s">
        <v>131</v>
      </c>
      <c r="BK138" s="130">
        <f>SUM(BK139:BK140)</f>
        <v>0</v>
      </c>
    </row>
    <row r="139" spans="2:65" s="1" customFormat="1" ht="24" customHeight="1" x14ac:dyDescent="0.2">
      <c r="B139" s="133"/>
      <c r="C139" s="134" t="s">
        <v>142</v>
      </c>
      <c r="D139" s="134" t="s">
        <v>133</v>
      </c>
      <c r="E139" s="135" t="s">
        <v>227</v>
      </c>
      <c r="F139" s="136" t="s">
        <v>228</v>
      </c>
      <c r="G139" s="137" t="s">
        <v>136</v>
      </c>
      <c r="H139" s="138">
        <v>46.8</v>
      </c>
      <c r="I139" s="138"/>
      <c r="J139" s="138"/>
      <c r="K139" s="136" t="s">
        <v>1</v>
      </c>
      <c r="L139" s="25"/>
      <c r="M139" s="139" t="s">
        <v>1</v>
      </c>
      <c r="N139" s="140" t="s">
        <v>35</v>
      </c>
      <c r="O139" s="141">
        <v>0</v>
      </c>
      <c r="P139" s="141">
        <f>O139*H139</f>
        <v>0</v>
      </c>
      <c r="Q139" s="141">
        <v>0</v>
      </c>
      <c r="R139" s="141">
        <f>Q139*H139</f>
        <v>0</v>
      </c>
      <c r="S139" s="141">
        <v>0</v>
      </c>
      <c r="T139" s="142">
        <f>S139*H139</f>
        <v>0</v>
      </c>
      <c r="V139" s="158">
        <f t="shared" si="9"/>
        <v>0</v>
      </c>
      <c r="AR139" s="143" t="s">
        <v>135</v>
      </c>
      <c r="AT139" s="143" t="s">
        <v>133</v>
      </c>
      <c r="AU139" s="143" t="s">
        <v>90</v>
      </c>
      <c r="AY139" s="13" t="s">
        <v>131</v>
      </c>
      <c r="BE139" s="144">
        <f>IF(N139="základná",J139,0)</f>
        <v>0</v>
      </c>
      <c r="BF139" s="144">
        <f>IF(N139="znížená",J139,0)</f>
        <v>0</v>
      </c>
      <c r="BG139" s="144">
        <f>IF(N139="zákl. prenesená",J139,0)</f>
        <v>0</v>
      </c>
      <c r="BH139" s="144">
        <f>IF(N139="zníž. prenesená",J139,0)</f>
        <v>0</v>
      </c>
      <c r="BI139" s="144">
        <f>IF(N139="nulová",J139,0)</f>
        <v>0</v>
      </c>
      <c r="BJ139" s="13" t="s">
        <v>90</v>
      </c>
      <c r="BK139" s="145">
        <f>ROUND(I139*H139,3)</f>
        <v>0</v>
      </c>
      <c r="BL139" s="13" t="s">
        <v>135</v>
      </c>
      <c r="BM139" s="143" t="s">
        <v>154</v>
      </c>
    </row>
    <row r="140" spans="2:65" s="1" customFormat="1" ht="24" customHeight="1" x14ac:dyDescent="0.2">
      <c r="B140" s="133"/>
      <c r="C140" s="146" t="s">
        <v>153</v>
      </c>
      <c r="D140" s="146" t="s">
        <v>145</v>
      </c>
      <c r="E140" s="147" t="s">
        <v>229</v>
      </c>
      <c r="F140" s="148" t="s">
        <v>230</v>
      </c>
      <c r="G140" s="149" t="s">
        <v>150</v>
      </c>
      <c r="H140" s="150">
        <v>520</v>
      </c>
      <c r="I140" s="150"/>
      <c r="J140" s="150"/>
      <c r="K140" s="148" t="s">
        <v>1</v>
      </c>
      <c r="L140" s="151"/>
      <c r="M140" s="152" t="s">
        <v>1</v>
      </c>
      <c r="N140" s="153" t="s">
        <v>35</v>
      </c>
      <c r="O140" s="141">
        <v>0</v>
      </c>
      <c r="P140" s="141">
        <f>O140*H140</f>
        <v>0</v>
      </c>
      <c r="Q140" s="141">
        <v>0</v>
      </c>
      <c r="R140" s="141">
        <f>Q140*H140</f>
        <v>0</v>
      </c>
      <c r="S140" s="141">
        <v>0</v>
      </c>
      <c r="T140" s="142">
        <f>S140*H140</f>
        <v>0</v>
      </c>
      <c r="V140" s="158">
        <f t="shared" si="9"/>
        <v>0</v>
      </c>
      <c r="AR140" s="143" t="s">
        <v>139</v>
      </c>
      <c r="AT140" s="143" t="s">
        <v>145</v>
      </c>
      <c r="AU140" s="143" t="s">
        <v>90</v>
      </c>
      <c r="AY140" s="13" t="s">
        <v>131</v>
      </c>
      <c r="BE140" s="144">
        <f>IF(N140="základná",J140,0)</f>
        <v>0</v>
      </c>
      <c r="BF140" s="144">
        <f>IF(N140="znížená",J140,0)</f>
        <v>0</v>
      </c>
      <c r="BG140" s="144">
        <f>IF(N140="zákl. prenesená",J140,0)</f>
        <v>0</v>
      </c>
      <c r="BH140" s="144">
        <f>IF(N140="zníž. prenesená",J140,0)</f>
        <v>0</v>
      </c>
      <c r="BI140" s="144">
        <f>IF(N140="nulová",J140,0)</f>
        <v>0</v>
      </c>
      <c r="BJ140" s="13" t="s">
        <v>90</v>
      </c>
      <c r="BK140" s="145">
        <f>ROUND(I140*H140,3)</f>
        <v>0</v>
      </c>
      <c r="BL140" s="13" t="s">
        <v>135</v>
      </c>
      <c r="BM140" s="143" t="s">
        <v>155</v>
      </c>
    </row>
    <row r="141" spans="2:65" s="11" customFormat="1" ht="22.9" customHeight="1" x14ac:dyDescent="0.2">
      <c r="B141" s="121"/>
      <c r="D141" s="122" t="s">
        <v>67</v>
      </c>
      <c r="E141" s="131" t="s">
        <v>139</v>
      </c>
      <c r="F141" s="131" t="s">
        <v>231</v>
      </c>
      <c r="J141" s="132"/>
      <c r="L141" s="121"/>
      <c r="M141" s="125"/>
      <c r="N141" s="126"/>
      <c r="O141" s="126"/>
      <c r="P141" s="127">
        <f>SUM(P142:P172)</f>
        <v>0</v>
      </c>
      <c r="Q141" s="126"/>
      <c r="R141" s="127">
        <f>SUM(R142:R172)</f>
        <v>0</v>
      </c>
      <c r="S141" s="126"/>
      <c r="T141" s="128">
        <f>SUM(T142:T172)</f>
        <v>0</v>
      </c>
      <c r="V141" s="158">
        <f t="shared" si="9"/>
        <v>0</v>
      </c>
      <c r="AR141" s="122" t="s">
        <v>76</v>
      </c>
      <c r="AT141" s="129" t="s">
        <v>67</v>
      </c>
      <c r="AU141" s="129" t="s">
        <v>76</v>
      </c>
      <c r="AY141" s="122" t="s">
        <v>131</v>
      </c>
      <c r="BK141" s="130">
        <f>SUM(BK142:BK172)</f>
        <v>0</v>
      </c>
    </row>
    <row r="142" spans="2:65" s="1" customFormat="1" ht="24" customHeight="1" x14ac:dyDescent="0.2">
      <c r="B142" s="133"/>
      <c r="C142" s="134" t="s">
        <v>144</v>
      </c>
      <c r="D142" s="134" t="s">
        <v>133</v>
      </c>
      <c r="E142" s="135" t="s">
        <v>232</v>
      </c>
      <c r="F142" s="136" t="s">
        <v>233</v>
      </c>
      <c r="G142" s="137" t="s">
        <v>234</v>
      </c>
      <c r="H142" s="138">
        <v>3</v>
      </c>
      <c r="I142" s="138"/>
      <c r="J142" s="138"/>
      <c r="K142" s="136" t="s">
        <v>1</v>
      </c>
      <c r="L142" s="25"/>
      <c r="M142" s="139" t="s">
        <v>1</v>
      </c>
      <c r="N142" s="140" t="s">
        <v>35</v>
      </c>
      <c r="O142" s="141">
        <v>0</v>
      </c>
      <c r="P142" s="141">
        <f t="shared" ref="P142:P172" si="10">O142*H142</f>
        <v>0</v>
      </c>
      <c r="Q142" s="141">
        <v>0</v>
      </c>
      <c r="R142" s="141">
        <f t="shared" ref="R142:R172" si="11">Q142*H142</f>
        <v>0</v>
      </c>
      <c r="S142" s="141">
        <v>0</v>
      </c>
      <c r="T142" s="142">
        <f t="shared" ref="T142:T172" si="12">S142*H142</f>
        <v>0</v>
      </c>
      <c r="V142" s="158">
        <f t="shared" si="9"/>
        <v>0</v>
      </c>
      <c r="AR142" s="143" t="s">
        <v>135</v>
      </c>
      <c r="AT142" s="143" t="s">
        <v>133</v>
      </c>
      <c r="AU142" s="143" t="s">
        <v>90</v>
      </c>
      <c r="AY142" s="13" t="s">
        <v>131</v>
      </c>
      <c r="BE142" s="144">
        <f t="shared" ref="BE142:BE172" si="13">IF(N142="základná",J142,0)</f>
        <v>0</v>
      </c>
      <c r="BF142" s="144">
        <f t="shared" ref="BF142:BF172" si="14">IF(N142="znížená",J142,0)</f>
        <v>0</v>
      </c>
      <c r="BG142" s="144">
        <f t="shared" ref="BG142:BG172" si="15">IF(N142="zákl. prenesená",J142,0)</f>
        <v>0</v>
      </c>
      <c r="BH142" s="144">
        <f t="shared" ref="BH142:BH172" si="16">IF(N142="zníž. prenesená",J142,0)</f>
        <v>0</v>
      </c>
      <c r="BI142" s="144">
        <f t="shared" ref="BI142:BI172" si="17">IF(N142="nulová",J142,0)</f>
        <v>0</v>
      </c>
      <c r="BJ142" s="13" t="s">
        <v>90</v>
      </c>
      <c r="BK142" s="145">
        <f t="shared" ref="BK142:BK172" si="18">ROUND(I142*H142,3)</f>
        <v>0</v>
      </c>
      <c r="BL142" s="13" t="s">
        <v>135</v>
      </c>
      <c r="BM142" s="143" t="s">
        <v>157</v>
      </c>
    </row>
    <row r="143" spans="2:65" s="1" customFormat="1" ht="24" customHeight="1" x14ac:dyDescent="0.2">
      <c r="B143" s="133"/>
      <c r="C143" s="146" t="s">
        <v>156</v>
      </c>
      <c r="D143" s="146" t="s">
        <v>145</v>
      </c>
      <c r="E143" s="147" t="s">
        <v>235</v>
      </c>
      <c r="F143" s="148" t="s">
        <v>236</v>
      </c>
      <c r="G143" s="149" t="s">
        <v>234</v>
      </c>
      <c r="H143" s="150">
        <v>3.03</v>
      </c>
      <c r="I143" s="150"/>
      <c r="J143" s="150"/>
      <c r="K143" s="148" t="s">
        <v>1</v>
      </c>
      <c r="L143" s="151"/>
      <c r="M143" s="152" t="s">
        <v>1</v>
      </c>
      <c r="N143" s="153" t="s">
        <v>35</v>
      </c>
      <c r="O143" s="141">
        <v>0</v>
      </c>
      <c r="P143" s="141">
        <f t="shared" si="10"/>
        <v>0</v>
      </c>
      <c r="Q143" s="141">
        <v>0</v>
      </c>
      <c r="R143" s="141">
        <f t="shared" si="11"/>
        <v>0</v>
      </c>
      <c r="S143" s="141">
        <v>0</v>
      </c>
      <c r="T143" s="142">
        <f t="shared" si="12"/>
        <v>0</v>
      </c>
      <c r="V143" s="158">
        <f t="shared" si="9"/>
        <v>0</v>
      </c>
      <c r="AR143" s="143" t="s">
        <v>139</v>
      </c>
      <c r="AT143" s="143" t="s">
        <v>145</v>
      </c>
      <c r="AU143" s="143" t="s">
        <v>90</v>
      </c>
      <c r="AY143" s="13" t="s">
        <v>131</v>
      </c>
      <c r="BE143" s="144">
        <f t="shared" si="13"/>
        <v>0</v>
      </c>
      <c r="BF143" s="144">
        <f t="shared" si="14"/>
        <v>0</v>
      </c>
      <c r="BG143" s="144">
        <f t="shared" si="15"/>
        <v>0</v>
      </c>
      <c r="BH143" s="144">
        <f t="shared" si="16"/>
        <v>0</v>
      </c>
      <c r="BI143" s="144">
        <f t="shared" si="17"/>
        <v>0</v>
      </c>
      <c r="BJ143" s="13" t="s">
        <v>90</v>
      </c>
      <c r="BK143" s="145">
        <f t="shared" si="18"/>
        <v>0</v>
      </c>
      <c r="BL143" s="13" t="s">
        <v>135</v>
      </c>
      <c r="BM143" s="143" t="s">
        <v>158</v>
      </c>
    </row>
    <row r="144" spans="2:65" s="1" customFormat="1" ht="24" customHeight="1" x14ac:dyDescent="0.2">
      <c r="B144" s="133"/>
      <c r="C144" s="134" t="s">
        <v>146</v>
      </c>
      <c r="D144" s="134" t="s">
        <v>133</v>
      </c>
      <c r="E144" s="135" t="s">
        <v>237</v>
      </c>
      <c r="F144" s="136" t="s">
        <v>238</v>
      </c>
      <c r="G144" s="137" t="s">
        <v>234</v>
      </c>
      <c r="H144" s="138">
        <v>12</v>
      </c>
      <c r="I144" s="138"/>
      <c r="J144" s="138"/>
      <c r="K144" s="136" t="s">
        <v>1</v>
      </c>
      <c r="L144" s="25"/>
      <c r="M144" s="139" t="s">
        <v>1</v>
      </c>
      <c r="N144" s="140" t="s">
        <v>35</v>
      </c>
      <c r="O144" s="141">
        <v>0</v>
      </c>
      <c r="P144" s="141">
        <f t="shared" si="10"/>
        <v>0</v>
      </c>
      <c r="Q144" s="141">
        <v>0</v>
      </c>
      <c r="R144" s="141">
        <f t="shared" si="11"/>
        <v>0</v>
      </c>
      <c r="S144" s="141">
        <v>0</v>
      </c>
      <c r="T144" s="142">
        <f t="shared" si="12"/>
        <v>0</v>
      </c>
      <c r="V144" s="158">
        <f t="shared" si="9"/>
        <v>0</v>
      </c>
      <c r="AR144" s="143" t="s">
        <v>135</v>
      </c>
      <c r="AT144" s="143" t="s">
        <v>133</v>
      </c>
      <c r="AU144" s="143" t="s">
        <v>90</v>
      </c>
      <c r="AY144" s="13" t="s">
        <v>131</v>
      </c>
      <c r="BE144" s="144">
        <f t="shared" si="13"/>
        <v>0</v>
      </c>
      <c r="BF144" s="144">
        <f t="shared" si="14"/>
        <v>0</v>
      </c>
      <c r="BG144" s="144">
        <f t="shared" si="15"/>
        <v>0</v>
      </c>
      <c r="BH144" s="144">
        <f t="shared" si="16"/>
        <v>0</v>
      </c>
      <c r="BI144" s="144">
        <f t="shared" si="17"/>
        <v>0</v>
      </c>
      <c r="BJ144" s="13" t="s">
        <v>90</v>
      </c>
      <c r="BK144" s="145">
        <f t="shared" si="18"/>
        <v>0</v>
      </c>
      <c r="BL144" s="13" t="s">
        <v>135</v>
      </c>
      <c r="BM144" s="143" t="s">
        <v>160</v>
      </c>
    </row>
    <row r="145" spans="2:65" s="1" customFormat="1" ht="24" customHeight="1" x14ac:dyDescent="0.2">
      <c r="B145" s="133"/>
      <c r="C145" s="146" t="s">
        <v>159</v>
      </c>
      <c r="D145" s="146" t="s">
        <v>145</v>
      </c>
      <c r="E145" s="147" t="s">
        <v>239</v>
      </c>
      <c r="F145" s="148" t="s">
        <v>240</v>
      </c>
      <c r="G145" s="149" t="s">
        <v>234</v>
      </c>
      <c r="H145" s="150">
        <v>3</v>
      </c>
      <c r="I145" s="150"/>
      <c r="J145" s="150"/>
      <c r="K145" s="148" t="s">
        <v>1</v>
      </c>
      <c r="L145" s="151"/>
      <c r="M145" s="152" t="s">
        <v>1</v>
      </c>
      <c r="N145" s="153" t="s">
        <v>35</v>
      </c>
      <c r="O145" s="141">
        <v>0</v>
      </c>
      <c r="P145" s="141">
        <f t="shared" si="10"/>
        <v>0</v>
      </c>
      <c r="Q145" s="141">
        <v>0</v>
      </c>
      <c r="R145" s="141">
        <f t="shared" si="11"/>
        <v>0</v>
      </c>
      <c r="S145" s="141">
        <v>0</v>
      </c>
      <c r="T145" s="142">
        <f t="shared" si="12"/>
        <v>0</v>
      </c>
      <c r="V145" s="158">
        <f t="shared" si="9"/>
        <v>0</v>
      </c>
      <c r="AR145" s="143" t="s">
        <v>139</v>
      </c>
      <c r="AT145" s="143" t="s">
        <v>145</v>
      </c>
      <c r="AU145" s="143" t="s">
        <v>90</v>
      </c>
      <c r="AY145" s="13" t="s">
        <v>131</v>
      </c>
      <c r="BE145" s="144">
        <f t="shared" si="13"/>
        <v>0</v>
      </c>
      <c r="BF145" s="144">
        <f t="shared" si="14"/>
        <v>0</v>
      </c>
      <c r="BG145" s="144">
        <f t="shared" si="15"/>
        <v>0</v>
      </c>
      <c r="BH145" s="144">
        <f t="shared" si="16"/>
        <v>0</v>
      </c>
      <c r="BI145" s="144">
        <f t="shared" si="17"/>
        <v>0</v>
      </c>
      <c r="BJ145" s="13" t="s">
        <v>90</v>
      </c>
      <c r="BK145" s="145">
        <f t="shared" si="18"/>
        <v>0</v>
      </c>
      <c r="BL145" s="13" t="s">
        <v>135</v>
      </c>
      <c r="BM145" s="143" t="s">
        <v>161</v>
      </c>
    </row>
    <row r="146" spans="2:65" s="1" customFormat="1" ht="24" customHeight="1" x14ac:dyDescent="0.2">
      <c r="B146" s="133"/>
      <c r="C146" s="146" t="s">
        <v>148</v>
      </c>
      <c r="D146" s="146" t="s">
        <v>145</v>
      </c>
      <c r="E146" s="147" t="s">
        <v>241</v>
      </c>
      <c r="F146" s="148" t="s">
        <v>242</v>
      </c>
      <c r="G146" s="149" t="s">
        <v>234</v>
      </c>
      <c r="H146" s="150">
        <v>6</v>
      </c>
      <c r="I146" s="150"/>
      <c r="J146" s="150"/>
      <c r="K146" s="148" t="s">
        <v>1</v>
      </c>
      <c r="L146" s="151"/>
      <c r="M146" s="152" t="s">
        <v>1</v>
      </c>
      <c r="N146" s="153" t="s">
        <v>35</v>
      </c>
      <c r="O146" s="141">
        <v>0</v>
      </c>
      <c r="P146" s="141">
        <f t="shared" si="10"/>
        <v>0</v>
      </c>
      <c r="Q146" s="141">
        <v>0</v>
      </c>
      <c r="R146" s="141">
        <f t="shared" si="11"/>
        <v>0</v>
      </c>
      <c r="S146" s="141">
        <v>0</v>
      </c>
      <c r="T146" s="142">
        <f t="shared" si="12"/>
        <v>0</v>
      </c>
      <c r="V146" s="158">
        <f t="shared" si="9"/>
        <v>0</v>
      </c>
      <c r="AR146" s="143" t="s">
        <v>139</v>
      </c>
      <c r="AT146" s="143" t="s">
        <v>145</v>
      </c>
      <c r="AU146" s="143" t="s">
        <v>90</v>
      </c>
      <c r="AY146" s="13" t="s">
        <v>131</v>
      </c>
      <c r="BE146" s="144">
        <f t="shared" si="13"/>
        <v>0</v>
      </c>
      <c r="BF146" s="144">
        <f t="shared" si="14"/>
        <v>0</v>
      </c>
      <c r="BG146" s="144">
        <f t="shared" si="15"/>
        <v>0</v>
      </c>
      <c r="BH146" s="144">
        <f t="shared" si="16"/>
        <v>0</v>
      </c>
      <c r="BI146" s="144">
        <f t="shared" si="17"/>
        <v>0</v>
      </c>
      <c r="BJ146" s="13" t="s">
        <v>90</v>
      </c>
      <c r="BK146" s="145">
        <f t="shared" si="18"/>
        <v>0</v>
      </c>
      <c r="BL146" s="13" t="s">
        <v>135</v>
      </c>
      <c r="BM146" s="143" t="s">
        <v>163</v>
      </c>
    </row>
    <row r="147" spans="2:65" s="1" customFormat="1" ht="36" customHeight="1" x14ac:dyDescent="0.2">
      <c r="B147" s="133"/>
      <c r="C147" s="146" t="s">
        <v>162</v>
      </c>
      <c r="D147" s="146" t="s">
        <v>145</v>
      </c>
      <c r="E147" s="147" t="s">
        <v>243</v>
      </c>
      <c r="F147" s="148" t="s">
        <v>244</v>
      </c>
      <c r="G147" s="149" t="s">
        <v>234</v>
      </c>
      <c r="H147" s="150">
        <v>3</v>
      </c>
      <c r="I147" s="150"/>
      <c r="J147" s="150"/>
      <c r="K147" s="148" t="s">
        <v>1</v>
      </c>
      <c r="L147" s="151"/>
      <c r="M147" s="152" t="s">
        <v>1</v>
      </c>
      <c r="N147" s="153" t="s">
        <v>35</v>
      </c>
      <c r="O147" s="141">
        <v>0</v>
      </c>
      <c r="P147" s="141">
        <f t="shared" si="10"/>
        <v>0</v>
      </c>
      <c r="Q147" s="141">
        <v>0</v>
      </c>
      <c r="R147" s="141">
        <f t="shared" si="11"/>
        <v>0</v>
      </c>
      <c r="S147" s="141">
        <v>0</v>
      </c>
      <c r="T147" s="142">
        <f t="shared" si="12"/>
        <v>0</v>
      </c>
      <c r="V147" s="158">
        <f t="shared" si="9"/>
        <v>0</v>
      </c>
      <c r="AR147" s="143" t="s">
        <v>139</v>
      </c>
      <c r="AT147" s="143" t="s">
        <v>145</v>
      </c>
      <c r="AU147" s="143" t="s">
        <v>90</v>
      </c>
      <c r="AY147" s="13" t="s">
        <v>131</v>
      </c>
      <c r="BE147" s="144">
        <f t="shared" si="13"/>
        <v>0</v>
      </c>
      <c r="BF147" s="144">
        <f t="shared" si="14"/>
        <v>0</v>
      </c>
      <c r="BG147" s="144">
        <f t="shared" si="15"/>
        <v>0</v>
      </c>
      <c r="BH147" s="144">
        <f t="shared" si="16"/>
        <v>0</v>
      </c>
      <c r="BI147" s="144">
        <f t="shared" si="17"/>
        <v>0</v>
      </c>
      <c r="BJ147" s="13" t="s">
        <v>90</v>
      </c>
      <c r="BK147" s="145">
        <f t="shared" si="18"/>
        <v>0</v>
      </c>
      <c r="BL147" s="13" t="s">
        <v>135</v>
      </c>
      <c r="BM147" s="143" t="s">
        <v>164</v>
      </c>
    </row>
    <row r="148" spans="2:65" s="1" customFormat="1" ht="36" customHeight="1" x14ac:dyDescent="0.2">
      <c r="B148" s="133"/>
      <c r="C148" s="134" t="s">
        <v>7</v>
      </c>
      <c r="D148" s="134" t="s">
        <v>133</v>
      </c>
      <c r="E148" s="135" t="s">
        <v>245</v>
      </c>
      <c r="F148" s="136" t="s">
        <v>246</v>
      </c>
      <c r="G148" s="137" t="s">
        <v>150</v>
      </c>
      <c r="H148" s="138">
        <v>120</v>
      </c>
      <c r="I148" s="138"/>
      <c r="J148" s="138"/>
      <c r="K148" s="136" t="s">
        <v>1</v>
      </c>
      <c r="L148" s="25"/>
      <c r="M148" s="139" t="s">
        <v>1</v>
      </c>
      <c r="N148" s="140" t="s">
        <v>35</v>
      </c>
      <c r="O148" s="141">
        <v>0</v>
      </c>
      <c r="P148" s="141">
        <f t="shared" si="10"/>
        <v>0</v>
      </c>
      <c r="Q148" s="141">
        <v>0</v>
      </c>
      <c r="R148" s="141">
        <f t="shared" si="11"/>
        <v>0</v>
      </c>
      <c r="S148" s="141">
        <v>0</v>
      </c>
      <c r="T148" s="142">
        <f t="shared" si="12"/>
        <v>0</v>
      </c>
      <c r="V148" s="158">
        <f t="shared" si="9"/>
        <v>0</v>
      </c>
      <c r="AR148" s="143" t="s">
        <v>135</v>
      </c>
      <c r="AT148" s="143" t="s">
        <v>133</v>
      </c>
      <c r="AU148" s="143" t="s">
        <v>90</v>
      </c>
      <c r="AY148" s="13" t="s">
        <v>131</v>
      </c>
      <c r="BE148" s="144">
        <f t="shared" si="13"/>
        <v>0</v>
      </c>
      <c r="BF148" s="144">
        <f t="shared" si="14"/>
        <v>0</v>
      </c>
      <c r="BG148" s="144">
        <f t="shared" si="15"/>
        <v>0</v>
      </c>
      <c r="BH148" s="144">
        <f t="shared" si="16"/>
        <v>0</v>
      </c>
      <c r="BI148" s="144">
        <f t="shared" si="17"/>
        <v>0</v>
      </c>
      <c r="BJ148" s="13" t="s">
        <v>90</v>
      </c>
      <c r="BK148" s="145">
        <f t="shared" si="18"/>
        <v>0</v>
      </c>
      <c r="BL148" s="13" t="s">
        <v>135</v>
      </c>
      <c r="BM148" s="143" t="s">
        <v>166</v>
      </c>
    </row>
    <row r="149" spans="2:65" s="1" customFormat="1" ht="24" customHeight="1" x14ac:dyDescent="0.2">
      <c r="B149" s="133"/>
      <c r="C149" s="146" t="s">
        <v>165</v>
      </c>
      <c r="D149" s="146" t="s">
        <v>145</v>
      </c>
      <c r="E149" s="147" t="s">
        <v>247</v>
      </c>
      <c r="F149" s="148" t="s">
        <v>248</v>
      </c>
      <c r="G149" s="149" t="s">
        <v>150</v>
      </c>
      <c r="H149" s="150">
        <v>120</v>
      </c>
      <c r="I149" s="150"/>
      <c r="J149" s="150"/>
      <c r="K149" s="148" t="s">
        <v>1</v>
      </c>
      <c r="L149" s="151"/>
      <c r="M149" s="152" t="s">
        <v>1</v>
      </c>
      <c r="N149" s="153" t="s">
        <v>35</v>
      </c>
      <c r="O149" s="141">
        <v>0</v>
      </c>
      <c r="P149" s="141">
        <f t="shared" si="10"/>
        <v>0</v>
      </c>
      <c r="Q149" s="141">
        <v>0</v>
      </c>
      <c r="R149" s="141">
        <f t="shared" si="11"/>
        <v>0</v>
      </c>
      <c r="S149" s="141">
        <v>0</v>
      </c>
      <c r="T149" s="142">
        <f t="shared" si="12"/>
        <v>0</v>
      </c>
      <c r="V149" s="158">
        <f t="shared" si="9"/>
        <v>0</v>
      </c>
      <c r="AR149" s="143" t="s">
        <v>139</v>
      </c>
      <c r="AT149" s="143" t="s">
        <v>145</v>
      </c>
      <c r="AU149" s="143" t="s">
        <v>90</v>
      </c>
      <c r="AY149" s="13" t="s">
        <v>131</v>
      </c>
      <c r="BE149" s="144">
        <f t="shared" si="13"/>
        <v>0</v>
      </c>
      <c r="BF149" s="144">
        <f t="shared" si="14"/>
        <v>0</v>
      </c>
      <c r="BG149" s="144">
        <f t="shared" si="15"/>
        <v>0</v>
      </c>
      <c r="BH149" s="144">
        <f t="shared" si="16"/>
        <v>0</v>
      </c>
      <c r="BI149" s="144">
        <f t="shared" si="17"/>
        <v>0</v>
      </c>
      <c r="BJ149" s="13" t="s">
        <v>90</v>
      </c>
      <c r="BK149" s="145">
        <f t="shared" si="18"/>
        <v>0</v>
      </c>
      <c r="BL149" s="13" t="s">
        <v>135</v>
      </c>
      <c r="BM149" s="143" t="s">
        <v>167</v>
      </c>
    </row>
    <row r="150" spans="2:65" s="1" customFormat="1" ht="24" customHeight="1" x14ac:dyDescent="0.2">
      <c r="B150" s="133"/>
      <c r="C150" s="134" t="s">
        <v>151</v>
      </c>
      <c r="D150" s="134" t="s">
        <v>133</v>
      </c>
      <c r="E150" s="135" t="s">
        <v>249</v>
      </c>
      <c r="F150" s="136" t="s">
        <v>250</v>
      </c>
      <c r="G150" s="137" t="s">
        <v>150</v>
      </c>
      <c r="H150" s="138">
        <v>400</v>
      </c>
      <c r="I150" s="138"/>
      <c r="J150" s="138"/>
      <c r="K150" s="136" t="s">
        <v>1</v>
      </c>
      <c r="L150" s="25"/>
      <c r="M150" s="139" t="s">
        <v>1</v>
      </c>
      <c r="N150" s="140" t="s">
        <v>35</v>
      </c>
      <c r="O150" s="141">
        <v>0</v>
      </c>
      <c r="P150" s="141">
        <f t="shared" si="10"/>
        <v>0</v>
      </c>
      <c r="Q150" s="141">
        <v>0</v>
      </c>
      <c r="R150" s="141">
        <f t="shared" si="11"/>
        <v>0</v>
      </c>
      <c r="S150" s="141">
        <v>0</v>
      </c>
      <c r="T150" s="142">
        <f t="shared" si="12"/>
        <v>0</v>
      </c>
      <c r="V150" s="158">
        <f t="shared" si="9"/>
        <v>0</v>
      </c>
      <c r="AR150" s="143" t="s">
        <v>135</v>
      </c>
      <c r="AT150" s="143" t="s">
        <v>133</v>
      </c>
      <c r="AU150" s="143" t="s">
        <v>90</v>
      </c>
      <c r="AY150" s="13" t="s">
        <v>131</v>
      </c>
      <c r="BE150" s="144">
        <f t="shared" si="13"/>
        <v>0</v>
      </c>
      <c r="BF150" s="144">
        <f t="shared" si="14"/>
        <v>0</v>
      </c>
      <c r="BG150" s="144">
        <f t="shared" si="15"/>
        <v>0</v>
      </c>
      <c r="BH150" s="144">
        <f t="shared" si="16"/>
        <v>0</v>
      </c>
      <c r="BI150" s="144">
        <f t="shared" si="17"/>
        <v>0</v>
      </c>
      <c r="BJ150" s="13" t="s">
        <v>90</v>
      </c>
      <c r="BK150" s="145">
        <f t="shared" si="18"/>
        <v>0</v>
      </c>
      <c r="BL150" s="13" t="s">
        <v>135</v>
      </c>
      <c r="BM150" s="143" t="s">
        <v>169</v>
      </c>
    </row>
    <row r="151" spans="2:65" s="1" customFormat="1" ht="24" customHeight="1" x14ac:dyDescent="0.2">
      <c r="B151" s="133"/>
      <c r="C151" s="146" t="s">
        <v>168</v>
      </c>
      <c r="D151" s="146" t="s">
        <v>145</v>
      </c>
      <c r="E151" s="147" t="s">
        <v>251</v>
      </c>
      <c r="F151" s="148" t="s">
        <v>252</v>
      </c>
      <c r="G151" s="149" t="s">
        <v>150</v>
      </c>
      <c r="H151" s="150">
        <v>400</v>
      </c>
      <c r="I151" s="150"/>
      <c r="J151" s="150"/>
      <c r="K151" s="148" t="s">
        <v>1</v>
      </c>
      <c r="L151" s="151"/>
      <c r="M151" s="152" t="s">
        <v>1</v>
      </c>
      <c r="N151" s="153" t="s">
        <v>35</v>
      </c>
      <c r="O151" s="141">
        <v>0</v>
      </c>
      <c r="P151" s="141">
        <f t="shared" si="10"/>
        <v>0</v>
      </c>
      <c r="Q151" s="141">
        <v>0</v>
      </c>
      <c r="R151" s="141">
        <f t="shared" si="11"/>
        <v>0</v>
      </c>
      <c r="S151" s="141">
        <v>0</v>
      </c>
      <c r="T151" s="142">
        <f t="shared" si="12"/>
        <v>0</v>
      </c>
      <c r="V151" s="158">
        <f t="shared" si="9"/>
        <v>0</v>
      </c>
      <c r="AR151" s="143" t="s">
        <v>139</v>
      </c>
      <c r="AT151" s="143" t="s">
        <v>145</v>
      </c>
      <c r="AU151" s="143" t="s">
        <v>90</v>
      </c>
      <c r="AY151" s="13" t="s">
        <v>131</v>
      </c>
      <c r="BE151" s="144">
        <f t="shared" si="13"/>
        <v>0</v>
      </c>
      <c r="BF151" s="144">
        <f t="shared" si="14"/>
        <v>0</v>
      </c>
      <c r="BG151" s="144">
        <f t="shared" si="15"/>
        <v>0</v>
      </c>
      <c r="BH151" s="144">
        <f t="shared" si="16"/>
        <v>0</v>
      </c>
      <c r="BI151" s="144">
        <f t="shared" si="17"/>
        <v>0</v>
      </c>
      <c r="BJ151" s="13" t="s">
        <v>90</v>
      </c>
      <c r="BK151" s="145">
        <f t="shared" si="18"/>
        <v>0</v>
      </c>
      <c r="BL151" s="13" t="s">
        <v>135</v>
      </c>
      <c r="BM151" s="143" t="s">
        <v>171</v>
      </c>
    </row>
    <row r="152" spans="2:65" s="1" customFormat="1" ht="24" customHeight="1" x14ac:dyDescent="0.2">
      <c r="B152" s="133"/>
      <c r="C152" s="134" t="s">
        <v>152</v>
      </c>
      <c r="D152" s="134" t="s">
        <v>133</v>
      </c>
      <c r="E152" s="135" t="s">
        <v>253</v>
      </c>
      <c r="F152" s="136" t="s">
        <v>254</v>
      </c>
      <c r="G152" s="137" t="s">
        <v>234</v>
      </c>
      <c r="H152" s="138">
        <v>21</v>
      </c>
      <c r="I152" s="138"/>
      <c r="J152" s="138"/>
      <c r="K152" s="136" t="s">
        <v>1</v>
      </c>
      <c r="L152" s="25"/>
      <c r="M152" s="139" t="s">
        <v>1</v>
      </c>
      <c r="N152" s="140" t="s">
        <v>35</v>
      </c>
      <c r="O152" s="141">
        <v>0</v>
      </c>
      <c r="P152" s="141">
        <f t="shared" si="10"/>
        <v>0</v>
      </c>
      <c r="Q152" s="141">
        <v>0</v>
      </c>
      <c r="R152" s="141">
        <f t="shared" si="11"/>
        <v>0</v>
      </c>
      <c r="S152" s="141">
        <v>0</v>
      </c>
      <c r="T152" s="142">
        <f t="shared" si="12"/>
        <v>0</v>
      </c>
      <c r="V152" s="158">
        <f t="shared" si="9"/>
        <v>0</v>
      </c>
      <c r="AR152" s="143" t="s">
        <v>135</v>
      </c>
      <c r="AT152" s="143" t="s">
        <v>133</v>
      </c>
      <c r="AU152" s="143" t="s">
        <v>90</v>
      </c>
      <c r="AY152" s="13" t="s">
        <v>131</v>
      </c>
      <c r="BE152" s="144">
        <f t="shared" si="13"/>
        <v>0</v>
      </c>
      <c r="BF152" s="144">
        <f t="shared" si="14"/>
        <v>0</v>
      </c>
      <c r="BG152" s="144">
        <f t="shared" si="15"/>
        <v>0</v>
      </c>
      <c r="BH152" s="144">
        <f t="shared" si="16"/>
        <v>0</v>
      </c>
      <c r="BI152" s="144">
        <f t="shared" si="17"/>
        <v>0</v>
      </c>
      <c r="BJ152" s="13" t="s">
        <v>90</v>
      </c>
      <c r="BK152" s="145">
        <f t="shared" si="18"/>
        <v>0</v>
      </c>
      <c r="BL152" s="13" t="s">
        <v>135</v>
      </c>
      <c r="BM152" s="143" t="s">
        <v>173</v>
      </c>
    </row>
    <row r="153" spans="2:65" s="1" customFormat="1" ht="36" customHeight="1" x14ac:dyDescent="0.2">
      <c r="B153" s="133"/>
      <c r="C153" s="146" t="s">
        <v>172</v>
      </c>
      <c r="D153" s="146" t="s">
        <v>145</v>
      </c>
      <c r="E153" s="147" t="s">
        <v>255</v>
      </c>
      <c r="F153" s="148" t="s">
        <v>256</v>
      </c>
      <c r="G153" s="149" t="s">
        <v>234</v>
      </c>
      <c r="H153" s="150">
        <v>21</v>
      </c>
      <c r="I153" s="150"/>
      <c r="J153" s="150"/>
      <c r="K153" s="148" t="s">
        <v>1</v>
      </c>
      <c r="L153" s="151"/>
      <c r="M153" s="152" t="s">
        <v>1</v>
      </c>
      <c r="N153" s="153" t="s">
        <v>35</v>
      </c>
      <c r="O153" s="141">
        <v>0</v>
      </c>
      <c r="P153" s="141">
        <f t="shared" si="10"/>
        <v>0</v>
      </c>
      <c r="Q153" s="141">
        <v>0</v>
      </c>
      <c r="R153" s="141">
        <f t="shared" si="11"/>
        <v>0</v>
      </c>
      <c r="S153" s="141">
        <v>0</v>
      </c>
      <c r="T153" s="142">
        <f t="shared" si="12"/>
        <v>0</v>
      </c>
      <c r="V153" s="158">
        <f t="shared" si="9"/>
        <v>0</v>
      </c>
      <c r="AR153" s="143" t="s">
        <v>139</v>
      </c>
      <c r="AT153" s="143" t="s">
        <v>145</v>
      </c>
      <c r="AU153" s="143" t="s">
        <v>90</v>
      </c>
      <c r="AY153" s="13" t="s">
        <v>131</v>
      </c>
      <c r="BE153" s="144">
        <f t="shared" si="13"/>
        <v>0</v>
      </c>
      <c r="BF153" s="144">
        <f t="shared" si="14"/>
        <v>0</v>
      </c>
      <c r="BG153" s="144">
        <f t="shared" si="15"/>
        <v>0</v>
      </c>
      <c r="BH153" s="144">
        <f t="shared" si="16"/>
        <v>0</v>
      </c>
      <c r="BI153" s="144">
        <f t="shared" si="17"/>
        <v>0</v>
      </c>
      <c r="BJ153" s="13" t="s">
        <v>90</v>
      </c>
      <c r="BK153" s="145">
        <f t="shared" si="18"/>
        <v>0</v>
      </c>
      <c r="BL153" s="13" t="s">
        <v>135</v>
      </c>
      <c r="BM153" s="143" t="s">
        <v>174</v>
      </c>
    </row>
    <row r="154" spans="2:65" s="1" customFormat="1" ht="24" customHeight="1" x14ac:dyDescent="0.2">
      <c r="B154" s="133"/>
      <c r="C154" s="134" t="s">
        <v>154</v>
      </c>
      <c r="D154" s="134" t="s">
        <v>133</v>
      </c>
      <c r="E154" s="135" t="s">
        <v>257</v>
      </c>
      <c r="F154" s="136" t="s">
        <v>258</v>
      </c>
      <c r="G154" s="137" t="s">
        <v>234</v>
      </c>
      <c r="H154" s="138">
        <v>4</v>
      </c>
      <c r="I154" s="138"/>
      <c r="J154" s="138"/>
      <c r="K154" s="136" t="s">
        <v>1</v>
      </c>
      <c r="L154" s="25"/>
      <c r="M154" s="139" t="s">
        <v>1</v>
      </c>
      <c r="N154" s="140" t="s">
        <v>35</v>
      </c>
      <c r="O154" s="141">
        <v>0</v>
      </c>
      <c r="P154" s="141">
        <f t="shared" si="10"/>
        <v>0</v>
      </c>
      <c r="Q154" s="141">
        <v>0</v>
      </c>
      <c r="R154" s="141">
        <f t="shared" si="11"/>
        <v>0</v>
      </c>
      <c r="S154" s="141">
        <v>0</v>
      </c>
      <c r="T154" s="142">
        <f t="shared" si="12"/>
        <v>0</v>
      </c>
      <c r="V154" s="158">
        <f t="shared" si="9"/>
        <v>0</v>
      </c>
      <c r="AR154" s="143" t="s">
        <v>135</v>
      </c>
      <c r="AT154" s="143" t="s">
        <v>133</v>
      </c>
      <c r="AU154" s="143" t="s">
        <v>90</v>
      </c>
      <c r="AY154" s="13" t="s">
        <v>131</v>
      </c>
      <c r="BE154" s="144">
        <f t="shared" si="13"/>
        <v>0</v>
      </c>
      <c r="BF154" s="144">
        <f t="shared" si="14"/>
        <v>0</v>
      </c>
      <c r="BG154" s="144">
        <f t="shared" si="15"/>
        <v>0</v>
      </c>
      <c r="BH154" s="144">
        <f t="shared" si="16"/>
        <v>0</v>
      </c>
      <c r="BI154" s="144">
        <f t="shared" si="17"/>
        <v>0</v>
      </c>
      <c r="BJ154" s="13" t="s">
        <v>90</v>
      </c>
      <c r="BK154" s="145">
        <f t="shared" si="18"/>
        <v>0</v>
      </c>
      <c r="BL154" s="13" t="s">
        <v>135</v>
      </c>
      <c r="BM154" s="143" t="s">
        <v>176</v>
      </c>
    </row>
    <row r="155" spans="2:65" s="1" customFormat="1" ht="24" customHeight="1" x14ac:dyDescent="0.2">
      <c r="B155" s="133"/>
      <c r="C155" s="146" t="s">
        <v>175</v>
      </c>
      <c r="D155" s="146" t="s">
        <v>145</v>
      </c>
      <c r="E155" s="147" t="s">
        <v>259</v>
      </c>
      <c r="F155" s="148" t="s">
        <v>260</v>
      </c>
      <c r="G155" s="149" t="s">
        <v>234</v>
      </c>
      <c r="H155" s="150">
        <v>4</v>
      </c>
      <c r="I155" s="150"/>
      <c r="J155" s="150"/>
      <c r="K155" s="148" t="s">
        <v>1</v>
      </c>
      <c r="L155" s="151"/>
      <c r="M155" s="152" t="s">
        <v>1</v>
      </c>
      <c r="N155" s="153" t="s">
        <v>35</v>
      </c>
      <c r="O155" s="141">
        <v>0</v>
      </c>
      <c r="P155" s="141">
        <f t="shared" si="10"/>
        <v>0</v>
      </c>
      <c r="Q155" s="141">
        <v>0</v>
      </c>
      <c r="R155" s="141">
        <f t="shared" si="11"/>
        <v>0</v>
      </c>
      <c r="S155" s="141">
        <v>0</v>
      </c>
      <c r="T155" s="142">
        <f t="shared" si="12"/>
        <v>0</v>
      </c>
      <c r="V155" s="158">
        <f t="shared" si="9"/>
        <v>0</v>
      </c>
      <c r="AR155" s="143" t="s">
        <v>139</v>
      </c>
      <c r="AT155" s="143" t="s">
        <v>145</v>
      </c>
      <c r="AU155" s="143" t="s">
        <v>90</v>
      </c>
      <c r="AY155" s="13" t="s">
        <v>131</v>
      </c>
      <c r="BE155" s="144">
        <f t="shared" si="13"/>
        <v>0</v>
      </c>
      <c r="BF155" s="144">
        <f t="shared" si="14"/>
        <v>0</v>
      </c>
      <c r="BG155" s="144">
        <f t="shared" si="15"/>
        <v>0</v>
      </c>
      <c r="BH155" s="144">
        <f t="shared" si="16"/>
        <v>0</v>
      </c>
      <c r="BI155" s="144">
        <f t="shared" si="17"/>
        <v>0</v>
      </c>
      <c r="BJ155" s="13" t="s">
        <v>90</v>
      </c>
      <c r="BK155" s="145">
        <f t="shared" si="18"/>
        <v>0</v>
      </c>
      <c r="BL155" s="13" t="s">
        <v>135</v>
      </c>
      <c r="BM155" s="143" t="s">
        <v>177</v>
      </c>
    </row>
    <row r="156" spans="2:65" s="1" customFormat="1" ht="24" customHeight="1" x14ac:dyDescent="0.2">
      <c r="B156" s="133"/>
      <c r="C156" s="134" t="s">
        <v>155</v>
      </c>
      <c r="D156" s="134" t="s">
        <v>133</v>
      </c>
      <c r="E156" s="135" t="s">
        <v>261</v>
      </c>
      <c r="F156" s="136" t="s">
        <v>262</v>
      </c>
      <c r="G156" s="137" t="s">
        <v>234</v>
      </c>
      <c r="H156" s="138">
        <v>3</v>
      </c>
      <c r="I156" s="138"/>
      <c r="J156" s="138"/>
      <c r="K156" s="136" t="s">
        <v>1</v>
      </c>
      <c r="L156" s="25"/>
      <c r="M156" s="139" t="s">
        <v>1</v>
      </c>
      <c r="N156" s="140" t="s">
        <v>35</v>
      </c>
      <c r="O156" s="141">
        <v>0</v>
      </c>
      <c r="P156" s="141">
        <f t="shared" si="10"/>
        <v>0</v>
      </c>
      <c r="Q156" s="141">
        <v>0</v>
      </c>
      <c r="R156" s="141">
        <f t="shared" si="11"/>
        <v>0</v>
      </c>
      <c r="S156" s="141">
        <v>0</v>
      </c>
      <c r="T156" s="142">
        <f t="shared" si="12"/>
        <v>0</v>
      </c>
      <c r="V156" s="158">
        <f t="shared" si="9"/>
        <v>0</v>
      </c>
      <c r="AR156" s="143" t="s">
        <v>135</v>
      </c>
      <c r="AT156" s="143" t="s">
        <v>133</v>
      </c>
      <c r="AU156" s="143" t="s">
        <v>90</v>
      </c>
      <c r="AY156" s="13" t="s">
        <v>131</v>
      </c>
      <c r="BE156" s="144">
        <f t="shared" si="13"/>
        <v>0</v>
      </c>
      <c r="BF156" s="144">
        <f t="shared" si="14"/>
        <v>0</v>
      </c>
      <c r="BG156" s="144">
        <f t="shared" si="15"/>
        <v>0</v>
      </c>
      <c r="BH156" s="144">
        <f t="shared" si="16"/>
        <v>0</v>
      </c>
      <c r="BI156" s="144">
        <f t="shared" si="17"/>
        <v>0</v>
      </c>
      <c r="BJ156" s="13" t="s">
        <v>90</v>
      </c>
      <c r="BK156" s="145">
        <f t="shared" si="18"/>
        <v>0</v>
      </c>
      <c r="BL156" s="13" t="s">
        <v>135</v>
      </c>
      <c r="BM156" s="143" t="s">
        <v>179</v>
      </c>
    </row>
    <row r="157" spans="2:65" s="1" customFormat="1" ht="36" customHeight="1" x14ac:dyDescent="0.2">
      <c r="B157" s="133"/>
      <c r="C157" s="146" t="s">
        <v>178</v>
      </c>
      <c r="D157" s="146" t="s">
        <v>145</v>
      </c>
      <c r="E157" s="147" t="s">
        <v>263</v>
      </c>
      <c r="F157" s="148" t="s">
        <v>264</v>
      </c>
      <c r="G157" s="149" t="s">
        <v>234</v>
      </c>
      <c r="H157" s="150">
        <v>3</v>
      </c>
      <c r="I157" s="150"/>
      <c r="J157" s="150"/>
      <c r="K157" s="148" t="s">
        <v>1</v>
      </c>
      <c r="L157" s="151"/>
      <c r="M157" s="152" t="s">
        <v>1</v>
      </c>
      <c r="N157" s="153" t="s">
        <v>35</v>
      </c>
      <c r="O157" s="141">
        <v>0</v>
      </c>
      <c r="P157" s="141">
        <f t="shared" si="10"/>
        <v>0</v>
      </c>
      <c r="Q157" s="141">
        <v>0</v>
      </c>
      <c r="R157" s="141">
        <f t="shared" si="11"/>
        <v>0</v>
      </c>
      <c r="S157" s="141">
        <v>0</v>
      </c>
      <c r="T157" s="142">
        <f t="shared" si="12"/>
        <v>0</v>
      </c>
      <c r="V157" s="158">
        <f t="shared" si="9"/>
        <v>0</v>
      </c>
      <c r="AR157" s="143" t="s">
        <v>139</v>
      </c>
      <c r="AT157" s="143" t="s">
        <v>145</v>
      </c>
      <c r="AU157" s="143" t="s">
        <v>90</v>
      </c>
      <c r="AY157" s="13" t="s">
        <v>131</v>
      </c>
      <c r="BE157" s="144">
        <f t="shared" si="13"/>
        <v>0</v>
      </c>
      <c r="BF157" s="144">
        <f t="shared" si="14"/>
        <v>0</v>
      </c>
      <c r="BG157" s="144">
        <f t="shared" si="15"/>
        <v>0</v>
      </c>
      <c r="BH157" s="144">
        <f t="shared" si="16"/>
        <v>0</v>
      </c>
      <c r="BI157" s="144">
        <f t="shared" si="17"/>
        <v>0</v>
      </c>
      <c r="BJ157" s="13" t="s">
        <v>90</v>
      </c>
      <c r="BK157" s="145">
        <f t="shared" si="18"/>
        <v>0</v>
      </c>
      <c r="BL157" s="13" t="s">
        <v>135</v>
      </c>
      <c r="BM157" s="143" t="s">
        <v>180</v>
      </c>
    </row>
    <row r="158" spans="2:65" s="1" customFormat="1" ht="24" customHeight="1" x14ac:dyDescent="0.2">
      <c r="B158" s="133"/>
      <c r="C158" s="134" t="s">
        <v>157</v>
      </c>
      <c r="D158" s="134" t="s">
        <v>133</v>
      </c>
      <c r="E158" s="135" t="s">
        <v>265</v>
      </c>
      <c r="F158" s="136" t="s">
        <v>266</v>
      </c>
      <c r="G158" s="137" t="s">
        <v>150</v>
      </c>
      <c r="H158" s="138">
        <v>520</v>
      </c>
      <c r="I158" s="138"/>
      <c r="J158" s="138"/>
      <c r="K158" s="136" t="s">
        <v>1</v>
      </c>
      <c r="L158" s="25"/>
      <c r="M158" s="139" t="s">
        <v>1</v>
      </c>
      <c r="N158" s="140" t="s">
        <v>35</v>
      </c>
      <c r="O158" s="141">
        <v>0</v>
      </c>
      <c r="P158" s="141">
        <f t="shared" si="10"/>
        <v>0</v>
      </c>
      <c r="Q158" s="141">
        <v>0</v>
      </c>
      <c r="R158" s="141">
        <f t="shared" si="11"/>
        <v>0</v>
      </c>
      <c r="S158" s="141">
        <v>0</v>
      </c>
      <c r="T158" s="142">
        <f t="shared" si="12"/>
        <v>0</v>
      </c>
      <c r="V158" s="158">
        <f t="shared" si="9"/>
        <v>0</v>
      </c>
      <c r="AR158" s="143" t="s">
        <v>135</v>
      </c>
      <c r="AT158" s="143" t="s">
        <v>133</v>
      </c>
      <c r="AU158" s="143" t="s">
        <v>90</v>
      </c>
      <c r="AY158" s="13" t="s">
        <v>131</v>
      </c>
      <c r="BE158" s="144">
        <f t="shared" si="13"/>
        <v>0</v>
      </c>
      <c r="BF158" s="144">
        <f t="shared" si="14"/>
        <v>0</v>
      </c>
      <c r="BG158" s="144">
        <f t="shared" si="15"/>
        <v>0</v>
      </c>
      <c r="BH158" s="144">
        <f t="shared" si="16"/>
        <v>0</v>
      </c>
      <c r="BI158" s="144">
        <f t="shared" si="17"/>
        <v>0</v>
      </c>
      <c r="BJ158" s="13" t="s">
        <v>90</v>
      </c>
      <c r="BK158" s="145">
        <f t="shared" si="18"/>
        <v>0</v>
      </c>
      <c r="BL158" s="13" t="s">
        <v>135</v>
      </c>
      <c r="BM158" s="143" t="s">
        <v>182</v>
      </c>
    </row>
    <row r="159" spans="2:65" s="1" customFormat="1" ht="24" customHeight="1" x14ac:dyDescent="0.2">
      <c r="B159" s="133"/>
      <c r="C159" s="134" t="s">
        <v>181</v>
      </c>
      <c r="D159" s="134" t="s">
        <v>133</v>
      </c>
      <c r="E159" s="135" t="s">
        <v>267</v>
      </c>
      <c r="F159" s="136" t="s">
        <v>268</v>
      </c>
      <c r="G159" s="137" t="s">
        <v>269</v>
      </c>
      <c r="H159" s="138">
        <v>520</v>
      </c>
      <c r="I159" s="138"/>
      <c r="J159" s="138"/>
      <c r="K159" s="136" t="s">
        <v>1</v>
      </c>
      <c r="L159" s="25"/>
      <c r="M159" s="139" t="s">
        <v>1</v>
      </c>
      <c r="N159" s="140" t="s">
        <v>35</v>
      </c>
      <c r="O159" s="141">
        <v>0</v>
      </c>
      <c r="P159" s="141">
        <f t="shared" si="10"/>
        <v>0</v>
      </c>
      <c r="Q159" s="141">
        <v>0</v>
      </c>
      <c r="R159" s="141">
        <f t="shared" si="11"/>
        <v>0</v>
      </c>
      <c r="S159" s="141">
        <v>0</v>
      </c>
      <c r="T159" s="142">
        <f t="shared" si="12"/>
        <v>0</v>
      </c>
      <c r="V159" s="158">
        <f t="shared" si="9"/>
        <v>0</v>
      </c>
      <c r="AR159" s="143" t="s">
        <v>135</v>
      </c>
      <c r="AT159" s="143" t="s">
        <v>133</v>
      </c>
      <c r="AU159" s="143" t="s">
        <v>90</v>
      </c>
      <c r="AY159" s="13" t="s">
        <v>131</v>
      </c>
      <c r="BE159" s="144">
        <f t="shared" si="13"/>
        <v>0</v>
      </c>
      <c r="BF159" s="144">
        <f t="shared" si="14"/>
        <v>0</v>
      </c>
      <c r="BG159" s="144">
        <f t="shared" si="15"/>
        <v>0</v>
      </c>
      <c r="BH159" s="144">
        <f t="shared" si="16"/>
        <v>0</v>
      </c>
      <c r="BI159" s="144">
        <f t="shared" si="17"/>
        <v>0</v>
      </c>
      <c r="BJ159" s="13" t="s">
        <v>90</v>
      </c>
      <c r="BK159" s="145">
        <f t="shared" si="18"/>
        <v>0</v>
      </c>
      <c r="BL159" s="13" t="s">
        <v>135</v>
      </c>
      <c r="BM159" s="143" t="s">
        <v>183</v>
      </c>
    </row>
    <row r="160" spans="2:65" s="1" customFormat="1" ht="24" customHeight="1" x14ac:dyDescent="0.2">
      <c r="B160" s="133"/>
      <c r="C160" s="134" t="s">
        <v>158</v>
      </c>
      <c r="D160" s="134" t="s">
        <v>133</v>
      </c>
      <c r="E160" s="135" t="s">
        <v>270</v>
      </c>
      <c r="F160" s="136" t="s">
        <v>271</v>
      </c>
      <c r="G160" s="137" t="s">
        <v>234</v>
      </c>
      <c r="H160" s="138">
        <v>23</v>
      </c>
      <c r="I160" s="138"/>
      <c r="J160" s="138"/>
      <c r="K160" s="136" t="s">
        <v>1</v>
      </c>
      <c r="L160" s="25"/>
      <c r="M160" s="139" t="s">
        <v>1</v>
      </c>
      <c r="N160" s="140" t="s">
        <v>35</v>
      </c>
      <c r="O160" s="141">
        <v>0</v>
      </c>
      <c r="P160" s="141">
        <f t="shared" si="10"/>
        <v>0</v>
      </c>
      <c r="Q160" s="141">
        <v>0</v>
      </c>
      <c r="R160" s="141">
        <f t="shared" si="11"/>
        <v>0</v>
      </c>
      <c r="S160" s="141">
        <v>0</v>
      </c>
      <c r="T160" s="142">
        <f t="shared" si="12"/>
        <v>0</v>
      </c>
      <c r="V160" s="158">
        <f t="shared" si="9"/>
        <v>0</v>
      </c>
      <c r="AR160" s="143" t="s">
        <v>135</v>
      </c>
      <c r="AT160" s="143" t="s">
        <v>133</v>
      </c>
      <c r="AU160" s="143" t="s">
        <v>90</v>
      </c>
      <c r="AY160" s="13" t="s">
        <v>131</v>
      </c>
      <c r="BE160" s="144">
        <f t="shared" si="13"/>
        <v>0</v>
      </c>
      <c r="BF160" s="144">
        <f t="shared" si="14"/>
        <v>0</v>
      </c>
      <c r="BG160" s="144">
        <f t="shared" si="15"/>
        <v>0</v>
      </c>
      <c r="BH160" s="144">
        <f t="shared" si="16"/>
        <v>0</v>
      </c>
      <c r="BI160" s="144">
        <f t="shared" si="17"/>
        <v>0</v>
      </c>
      <c r="BJ160" s="13" t="s">
        <v>90</v>
      </c>
      <c r="BK160" s="145">
        <f t="shared" si="18"/>
        <v>0</v>
      </c>
      <c r="BL160" s="13" t="s">
        <v>135</v>
      </c>
      <c r="BM160" s="143" t="s">
        <v>185</v>
      </c>
    </row>
    <row r="161" spans="2:65" s="1" customFormat="1" ht="24" customHeight="1" x14ac:dyDescent="0.2">
      <c r="B161" s="133"/>
      <c r="C161" s="134" t="s">
        <v>184</v>
      </c>
      <c r="D161" s="134" t="s">
        <v>133</v>
      </c>
      <c r="E161" s="135" t="s">
        <v>272</v>
      </c>
      <c r="F161" s="136" t="s">
        <v>273</v>
      </c>
      <c r="G161" s="137" t="s">
        <v>234</v>
      </c>
      <c r="H161" s="138">
        <v>21</v>
      </c>
      <c r="I161" s="138"/>
      <c r="J161" s="138"/>
      <c r="K161" s="136" t="s">
        <v>1</v>
      </c>
      <c r="L161" s="25"/>
      <c r="M161" s="139" t="s">
        <v>1</v>
      </c>
      <c r="N161" s="140" t="s">
        <v>35</v>
      </c>
      <c r="O161" s="141">
        <v>0</v>
      </c>
      <c r="P161" s="141">
        <f t="shared" si="10"/>
        <v>0</v>
      </c>
      <c r="Q161" s="141">
        <v>0</v>
      </c>
      <c r="R161" s="141">
        <f t="shared" si="11"/>
        <v>0</v>
      </c>
      <c r="S161" s="141">
        <v>0</v>
      </c>
      <c r="T161" s="142">
        <f t="shared" si="12"/>
        <v>0</v>
      </c>
      <c r="V161" s="158">
        <f t="shared" si="9"/>
        <v>0</v>
      </c>
      <c r="AR161" s="143" t="s">
        <v>135</v>
      </c>
      <c r="AT161" s="143" t="s">
        <v>133</v>
      </c>
      <c r="AU161" s="143" t="s">
        <v>90</v>
      </c>
      <c r="AY161" s="13" t="s">
        <v>131</v>
      </c>
      <c r="BE161" s="144">
        <f t="shared" si="13"/>
        <v>0</v>
      </c>
      <c r="BF161" s="144">
        <f t="shared" si="14"/>
        <v>0</v>
      </c>
      <c r="BG161" s="144">
        <f t="shared" si="15"/>
        <v>0</v>
      </c>
      <c r="BH161" s="144">
        <f t="shared" si="16"/>
        <v>0</v>
      </c>
      <c r="BI161" s="144">
        <f t="shared" si="17"/>
        <v>0</v>
      </c>
      <c r="BJ161" s="13" t="s">
        <v>90</v>
      </c>
      <c r="BK161" s="145">
        <f t="shared" si="18"/>
        <v>0</v>
      </c>
      <c r="BL161" s="13" t="s">
        <v>135</v>
      </c>
      <c r="BM161" s="143" t="s">
        <v>186</v>
      </c>
    </row>
    <row r="162" spans="2:65" s="1" customFormat="1" ht="24" customHeight="1" x14ac:dyDescent="0.2">
      <c r="B162" s="133"/>
      <c r="C162" s="146" t="s">
        <v>160</v>
      </c>
      <c r="D162" s="146" t="s">
        <v>145</v>
      </c>
      <c r="E162" s="147" t="s">
        <v>274</v>
      </c>
      <c r="F162" s="148" t="s">
        <v>275</v>
      </c>
      <c r="G162" s="149" t="s">
        <v>234</v>
      </c>
      <c r="H162" s="150">
        <v>21</v>
      </c>
      <c r="I162" s="150"/>
      <c r="J162" s="150"/>
      <c r="K162" s="148" t="s">
        <v>1</v>
      </c>
      <c r="L162" s="151"/>
      <c r="M162" s="152" t="s">
        <v>1</v>
      </c>
      <c r="N162" s="153" t="s">
        <v>35</v>
      </c>
      <c r="O162" s="141">
        <v>0</v>
      </c>
      <c r="P162" s="141">
        <f t="shared" si="10"/>
        <v>0</v>
      </c>
      <c r="Q162" s="141">
        <v>0</v>
      </c>
      <c r="R162" s="141">
        <f t="shared" si="11"/>
        <v>0</v>
      </c>
      <c r="S162" s="141">
        <v>0</v>
      </c>
      <c r="T162" s="142">
        <f t="shared" si="12"/>
        <v>0</v>
      </c>
      <c r="V162" s="158">
        <f t="shared" si="9"/>
        <v>0</v>
      </c>
      <c r="AR162" s="143" t="s">
        <v>139</v>
      </c>
      <c r="AT162" s="143" t="s">
        <v>145</v>
      </c>
      <c r="AU162" s="143" t="s">
        <v>90</v>
      </c>
      <c r="AY162" s="13" t="s">
        <v>131</v>
      </c>
      <c r="BE162" s="144">
        <f t="shared" si="13"/>
        <v>0</v>
      </c>
      <c r="BF162" s="144">
        <f t="shared" si="14"/>
        <v>0</v>
      </c>
      <c r="BG162" s="144">
        <f t="shared" si="15"/>
        <v>0</v>
      </c>
      <c r="BH162" s="144">
        <f t="shared" si="16"/>
        <v>0</v>
      </c>
      <c r="BI162" s="144">
        <f t="shared" si="17"/>
        <v>0</v>
      </c>
      <c r="BJ162" s="13" t="s">
        <v>90</v>
      </c>
      <c r="BK162" s="145">
        <f t="shared" si="18"/>
        <v>0</v>
      </c>
      <c r="BL162" s="13" t="s">
        <v>135</v>
      </c>
      <c r="BM162" s="143" t="s">
        <v>188</v>
      </c>
    </row>
    <row r="163" spans="2:65" s="1" customFormat="1" ht="16.5" customHeight="1" x14ac:dyDescent="0.2">
      <c r="B163" s="133"/>
      <c r="C163" s="134" t="s">
        <v>187</v>
      </c>
      <c r="D163" s="134" t="s">
        <v>133</v>
      </c>
      <c r="E163" s="135" t="s">
        <v>276</v>
      </c>
      <c r="F163" s="136" t="s">
        <v>277</v>
      </c>
      <c r="G163" s="137" t="s">
        <v>150</v>
      </c>
      <c r="H163" s="138">
        <v>10</v>
      </c>
      <c r="I163" s="138"/>
      <c r="J163" s="138"/>
      <c r="K163" s="136" t="s">
        <v>1</v>
      </c>
      <c r="L163" s="25"/>
      <c r="M163" s="139" t="s">
        <v>1</v>
      </c>
      <c r="N163" s="140" t="s">
        <v>35</v>
      </c>
      <c r="O163" s="141">
        <v>0</v>
      </c>
      <c r="P163" s="141">
        <f t="shared" si="10"/>
        <v>0</v>
      </c>
      <c r="Q163" s="141">
        <v>0</v>
      </c>
      <c r="R163" s="141">
        <f t="shared" si="11"/>
        <v>0</v>
      </c>
      <c r="S163" s="141">
        <v>0</v>
      </c>
      <c r="T163" s="142">
        <f t="shared" si="12"/>
        <v>0</v>
      </c>
      <c r="V163" s="158">
        <f t="shared" si="9"/>
        <v>0</v>
      </c>
      <c r="AR163" s="143" t="s">
        <v>135</v>
      </c>
      <c r="AT163" s="143" t="s">
        <v>133</v>
      </c>
      <c r="AU163" s="143" t="s">
        <v>90</v>
      </c>
      <c r="AY163" s="13" t="s">
        <v>131</v>
      </c>
      <c r="BE163" s="144">
        <f t="shared" si="13"/>
        <v>0</v>
      </c>
      <c r="BF163" s="144">
        <f t="shared" si="14"/>
        <v>0</v>
      </c>
      <c r="BG163" s="144">
        <f t="shared" si="15"/>
        <v>0</v>
      </c>
      <c r="BH163" s="144">
        <f t="shared" si="16"/>
        <v>0</v>
      </c>
      <c r="BI163" s="144">
        <f t="shared" si="17"/>
        <v>0</v>
      </c>
      <c r="BJ163" s="13" t="s">
        <v>90</v>
      </c>
      <c r="BK163" s="145">
        <f t="shared" si="18"/>
        <v>0</v>
      </c>
      <c r="BL163" s="13" t="s">
        <v>135</v>
      </c>
      <c r="BM163" s="143" t="s">
        <v>189</v>
      </c>
    </row>
    <row r="164" spans="2:65" s="1" customFormat="1" ht="24" customHeight="1" x14ac:dyDescent="0.2">
      <c r="B164" s="133"/>
      <c r="C164" s="146" t="s">
        <v>161</v>
      </c>
      <c r="D164" s="146" t="s">
        <v>145</v>
      </c>
      <c r="E164" s="147" t="s">
        <v>278</v>
      </c>
      <c r="F164" s="148" t="s">
        <v>279</v>
      </c>
      <c r="G164" s="149" t="s">
        <v>150</v>
      </c>
      <c r="H164" s="150">
        <v>10</v>
      </c>
      <c r="I164" s="150"/>
      <c r="J164" s="150"/>
      <c r="K164" s="148" t="s">
        <v>1</v>
      </c>
      <c r="L164" s="151"/>
      <c r="M164" s="152" t="s">
        <v>1</v>
      </c>
      <c r="N164" s="153" t="s">
        <v>35</v>
      </c>
      <c r="O164" s="141">
        <v>0</v>
      </c>
      <c r="P164" s="141">
        <f t="shared" si="10"/>
        <v>0</v>
      </c>
      <c r="Q164" s="141">
        <v>0</v>
      </c>
      <c r="R164" s="141">
        <f t="shared" si="11"/>
        <v>0</v>
      </c>
      <c r="S164" s="141">
        <v>0</v>
      </c>
      <c r="T164" s="142">
        <f t="shared" si="12"/>
        <v>0</v>
      </c>
      <c r="V164" s="158">
        <f t="shared" si="9"/>
        <v>0</v>
      </c>
      <c r="AR164" s="143" t="s">
        <v>139</v>
      </c>
      <c r="AT164" s="143" t="s">
        <v>145</v>
      </c>
      <c r="AU164" s="143" t="s">
        <v>90</v>
      </c>
      <c r="AY164" s="13" t="s">
        <v>131</v>
      </c>
      <c r="BE164" s="144">
        <f t="shared" si="13"/>
        <v>0</v>
      </c>
      <c r="BF164" s="144">
        <f t="shared" si="14"/>
        <v>0</v>
      </c>
      <c r="BG164" s="144">
        <f t="shared" si="15"/>
        <v>0</v>
      </c>
      <c r="BH164" s="144">
        <f t="shared" si="16"/>
        <v>0</v>
      </c>
      <c r="BI164" s="144">
        <f t="shared" si="17"/>
        <v>0</v>
      </c>
      <c r="BJ164" s="13" t="s">
        <v>90</v>
      </c>
      <c r="BK164" s="145">
        <f t="shared" si="18"/>
        <v>0</v>
      </c>
      <c r="BL164" s="13" t="s">
        <v>135</v>
      </c>
      <c r="BM164" s="143" t="s">
        <v>191</v>
      </c>
    </row>
    <row r="165" spans="2:65" s="1" customFormat="1" ht="16.5" customHeight="1" x14ac:dyDescent="0.2">
      <c r="B165" s="133"/>
      <c r="C165" s="146" t="s">
        <v>190</v>
      </c>
      <c r="D165" s="146" t="s">
        <v>145</v>
      </c>
      <c r="E165" s="147" t="s">
        <v>280</v>
      </c>
      <c r="F165" s="148" t="s">
        <v>281</v>
      </c>
      <c r="G165" s="149" t="s">
        <v>234</v>
      </c>
      <c r="H165" s="150">
        <v>21</v>
      </c>
      <c r="I165" s="150"/>
      <c r="J165" s="150"/>
      <c r="K165" s="148" t="s">
        <v>1</v>
      </c>
      <c r="L165" s="151"/>
      <c r="M165" s="152" t="s">
        <v>1</v>
      </c>
      <c r="N165" s="153" t="s">
        <v>35</v>
      </c>
      <c r="O165" s="141">
        <v>0</v>
      </c>
      <c r="P165" s="141">
        <f t="shared" si="10"/>
        <v>0</v>
      </c>
      <c r="Q165" s="141">
        <v>0</v>
      </c>
      <c r="R165" s="141">
        <f t="shared" si="11"/>
        <v>0</v>
      </c>
      <c r="S165" s="141">
        <v>0</v>
      </c>
      <c r="T165" s="142">
        <f t="shared" si="12"/>
        <v>0</v>
      </c>
      <c r="V165" s="158">
        <f t="shared" si="9"/>
        <v>0</v>
      </c>
      <c r="AR165" s="143" t="s">
        <v>139</v>
      </c>
      <c r="AT165" s="143" t="s">
        <v>145</v>
      </c>
      <c r="AU165" s="143" t="s">
        <v>90</v>
      </c>
      <c r="AY165" s="13" t="s">
        <v>131</v>
      </c>
      <c r="BE165" s="144">
        <f t="shared" si="13"/>
        <v>0</v>
      </c>
      <c r="BF165" s="144">
        <f t="shared" si="14"/>
        <v>0</v>
      </c>
      <c r="BG165" s="144">
        <f t="shared" si="15"/>
        <v>0</v>
      </c>
      <c r="BH165" s="144">
        <f t="shared" si="16"/>
        <v>0</v>
      </c>
      <c r="BI165" s="144">
        <f t="shared" si="17"/>
        <v>0</v>
      </c>
      <c r="BJ165" s="13" t="s">
        <v>90</v>
      </c>
      <c r="BK165" s="145">
        <f t="shared" si="18"/>
        <v>0</v>
      </c>
      <c r="BL165" s="13" t="s">
        <v>135</v>
      </c>
      <c r="BM165" s="143" t="s">
        <v>193</v>
      </c>
    </row>
    <row r="166" spans="2:65" s="1" customFormat="1" ht="24" customHeight="1" x14ac:dyDescent="0.2">
      <c r="B166" s="133"/>
      <c r="C166" s="146" t="s">
        <v>163</v>
      </c>
      <c r="D166" s="146" t="s">
        <v>145</v>
      </c>
      <c r="E166" s="147" t="s">
        <v>282</v>
      </c>
      <c r="F166" s="148" t="s">
        <v>283</v>
      </c>
      <c r="G166" s="149" t="s">
        <v>234</v>
      </c>
      <c r="H166" s="150">
        <v>21.21</v>
      </c>
      <c r="I166" s="150"/>
      <c r="J166" s="150"/>
      <c r="K166" s="148" t="s">
        <v>1</v>
      </c>
      <c r="L166" s="151"/>
      <c r="M166" s="152" t="s">
        <v>1</v>
      </c>
      <c r="N166" s="153" t="s">
        <v>35</v>
      </c>
      <c r="O166" s="141">
        <v>0</v>
      </c>
      <c r="P166" s="141">
        <f t="shared" si="10"/>
        <v>0</v>
      </c>
      <c r="Q166" s="141">
        <v>0</v>
      </c>
      <c r="R166" s="141">
        <f t="shared" si="11"/>
        <v>0</v>
      </c>
      <c r="S166" s="141">
        <v>0</v>
      </c>
      <c r="T166" s="142">
        <f t="shared" si="12"/>
        <v>0</v>
      </c>
      <c r="V166" s="158">
        <f t="shared" si="9"/>
        <v>0</v>
      </c>
      <c r="AR166" s="143" t="s">
        <v>139</v>
      </c>
      <c r="AT166" s="143" t="s">
        <v>145</v>
      </c>
      <c r="AU166" s="143" t="s">
        <v>90</v>
      </c>
      <c r="AY166" s="13" t="s">
        <v>131</v>
      </c>
      <c r="BE166" s="144">
        <f t="shared" si="13"/>
        <v>0</v>
      </c>
      <c r="BF166" s="144">
        <f t="shared" si="14"/>
        <v>0</v>
      </c>
      <c r="BG166" s="144">
        <f t="shared" si="15"/>
        <v>0</v>
      </c>
      <c r="BH166" s="144">
        <f t="shared" si="16"/>
        <v>0</v>
      </c>
      <c r="BI166" s="144">
        <f t="shared" si="17"/>
        <v>0</v>
      </c>
      <c r="BJ166" s="13" t="s">
        <v>90</v>
      </c>
      <c r="BK166" s="145">
        <f t="shared" si="18"/>
        <v>0</v>
      </c>
      <c r="BL166" s="13" t="s">
        <v>135</v>
      </c>
      <c r="BM166" s="143" t="s">
        <v>195</v>
      </c>
    </row>
    <row r="167" spans="2:65" s="1" customFormat="1" ht="24" customHeight="1" x14ac:dyDescent="0.2">
      <c r="B167" s="133"/>
      <c r="C167" s="146" t="s">
        <v>194</v>
      </c>
      <c r="D167" s="146" t="s">
        <v>145</v>
      </c>
      <c r="E167" s="147" t="s">
        <v>284</v>
      </c>
      <c r="F167" s="148" t="s">
        <v>285</v>
      </c>
      <c r="G167" s="149" t="s">
        <v>234</v>
      </c>
      <c r="H167" s="150">
        <v>4.04</v>
      </c>
      <c r="I167" s="150"/>
      <c r="J167" s="150"/>
      <c r="K167" s="148" t="s">
        <v>1</v>
      </c>
      <c r="L167" s="151"/>
      <c r="M167" s="152" t="s">
        <v>1</v>
      </c>
      <c r="N167" s="153" t="s">
        <v>35</v>
      </c>
      <c r="O167" s="141">
        <v>0</v>
      </c>
      <c r="P167" s="141">
        <f t="shared" si="10"/>
        <v>0</v>
      </c>
      <c r="Q167" s="141">
        <v>0</v>
      </c>
      <c r="R167" s="141">
        <f t="shared" si="11"/>
        <v>0</v>
      </c>
      <c r="S167" s="141">
        <v>0</v>
      </c>
      <c r="T167" s="142">
        <f t="shared" si="12"/>
        <v>0</v>
      </c>
      <c r="V167" s="158">
        <f t="shared" si="9"/>
        <v>0</v>
      </c>
      <c r="AR167" s="143" t="s">
        <v>139</v>
      </c>
      <c r="AT167" s="143" t="s">
        <v>145</v>
      </c>
      <c r="AU167" s="143" t="s">
        <v>90</v>
      </c>
      <c r="AY167" s="13" t="s">
        <v>131</v>
      </c>
      <c r="BE167" s="144">
        <f t="shared" si="13"/>
        <v>0</v>
      </c>
      <c r="BF167" s="144">
        <f t="shared" si="14"/>
        <v>0</v>
      </c>
      <c r="BG167" s="144">
        <f t="shared" si="15"/>
        <v>0</v>
      </c>
      <c r="BH167" s="144">
        <f t="shared" si="16"/>
        <v>0</v>
      </c>
      <c r="BI167" s="144">
        <f t="shared" si="17"/>
        <v>0</v>
      </c>
      <c r="BJ167" s="13" t="s">
        <v>90</v>
      </c>
      <c r="BK167" s="145">
        <f t="shared" si="18"/>
        <v>0</v>
      </c>
      <c r="BL167" s="13" t="s">
        <v>135</v>
      </c>
      <c r="BM167" s="143" t="s">
        <v>196</v>
      </c>
    </row>
    <row r="168" spans="2:65" s="1" customFormat="1" ht="16.5" customHeight="1" x14ac:dyDescent="0.2">
      <c r="B168" s="133"/>
      <c r="C168" s="134" t="s">
        <v>164</v>
      </c>
      <c r="D168" s="134" t="s">
        <v>133</v>
      </c>
      <c r="E168" s="135" t="s">
        <v>286</v>
      </c>
      <c r="F168" s="136" t="s">
        <v>287</v>
      </c>
      <c r="G168" s="137" t="s">
        <v>234</v>
      </c>
      <c r="H168" s="138">
        <v>21</v>
      </c>
      <c r="I168" s="138"/>
      <c r="J168" s="138"/>
      <c r="K168" s="136" t="s">
        <v>1</v>
      </c>
      <c r="L168" s="25"/>
      <c r="M168" s="139" t="s">
        <v>1</v>
      </c>
      <c r="N168" s="140" t="s">
        <v>35</v>
      </c>
      <c r="O168" s="141">
        <v>0</v>
      </c>
      <c r="P168" s="141">
        <f t="shared" si="10"/>
        <v>0</v>
      </c>
      <c r="Q168" s="141">
        <v>0</v>
      </c>
      <c r="R168" s="141">
        <f t="shared" si="11"/>
        <v>0</v>
      </c>
      <c r="S168" s="141">
        <v>0</v>
      </c>
      <c r="T168" s="142">
        <f t="shared" si="12"/>
        <v>0</v>
      </c>
      <c r="V168" s="158">
        <f t="shared" si="9"/>
        <v>0</v>
      </c>
      <c r="AR168" s="143" t="s">
        <v>135</v>
      </c>
      <c r="AT168" s="143" t="s">
        <v>133</v>
      </c>
      <c r="AU168" s="143" t="s">
        <v>90</v>
      </c>
      <c r="AY168" s="13" t="s">
        <v>131</v>
      </c>
      <c r="BE168" s="144">
        <f t="shared" si="13"/>
        <v>0</v>
      </c>
      <c r="BF168" s="144">
        <f t="shared" si="14"/>
        <v>0</v>
      </c>
      <c r="BG168" s="144">
        <f t="shared" si="15"/>
        <v>0</v>
      </c>
      <c r="BH168" s="144">
        <f t="shared" si="16"/>
        <v>0</v>
      </c>
      <c r="BI168" s="144">
        <f t="shared" si="17"/>
        <v>0</v>
      </c>
      <c r="BJ168" s="13" t="s">
        <v>90</v>
      </c>
      <c r="BK168" s="145">
        <f t="shared" si="18"/>
        <v>0</v>
      </c>
      <c r="BL168" s="13" t="s">
        <v>135</v>
      </c>
      <c r="BM168" s="143" t="s">
        <v>288</v>
      </c>
    </row>
    <row r="169" spans="2:65" s="1" customFormat="1" ht="16.5" customHeight="1" x14ac:dyDescent="0.2">
      <c r="B169" s="133"/>
      <c r="C169" s="146" t="s">
        <v>289</v>
      </c>
      <c r="D169" s="146" t="s">
        <v>145</v>
      </c>
      <c r="E169" s="147" t="s">
        <v>290</v>
      </c>
      <c r="F169" s="148" t="s">
        <v>291</v>
      </c>
      <c r="G169" s="149" t="s">
        <v>234</v>
      </c>
      <c r="H169" s="150">
        <v>21</v>
      </c>
      <c r="I169" s="150"/>
      <c r="J169" s="150"/>
      <c r="K169" s="148" t="s">
        <v>1</v>
      </c>
      <c r="L169" s="151"/>
      <c r="M169" s="152" t="s">
        <v>1</v>
      </c>
      <c r="N169" s="153" t="s">
        <v>35</v>
      </c>
      <c r="O169" s="141">
        <v>0</v>
      </c>
      <c r="P169" s="141">
        <f t="shared" si="10"/>
        <v>0</v>
      </c>
      <c r="Q169" s="141">
        <v>0</v>
      </c>
      <c r="R169" s="141">
        <f t="shared" si="11"/>
        <v>0</v>
      </c>
      <c r="S169" s="141">
        <v>0</v>
      </c>
      <c r="T169" s="142">
        <f t="shared" si="12"/>
        <v>0</v>
      </c>
      <c r="V169" s="158">
        <f t="shared" si="9"/>
        <v>0</v>
      </c>
      <c r="AR169" s="143" t="s">
        <v>139</v>
      </c>
      <c r="AT169" s="143" t="s">
        <v>145</v>
      </c>
      <c r="AU169" s="143" t="s">
        <v>90</v>
      </c>
      <c r="AY169" s="13" t="s">
        <v>131</v>
      </c>
      <c r="BE169" s="144">
        <f t="shared" si="13"/>
        <v>0</v>
      </c>
      <c r="BF169" s="144">
        <f t="shared" si="14"/>
        <v>0</v>
      </c>
      <c r="BG169" s="144">
        <f t="shared" si="15"/>
        <v>0</v>
      </c>
      <c r="BH169" s="144">
        <f t="shared" si="16"/>
        <v>0</v>
      </c>
      <c r="BI169" s="144">
        <f t="shared" si="17"/>
        <v>0</v>
      </c>
      <c r="BJ169" s="13" t="s">
        <v>90</v>
      </c>
      <c r="BK169" s="145">
        <f t="shared" si="18"/>
        <v>0</v>
      </c>
      <c r="BL169" s="13" t="s">
        <v>135</v>
      </c>
      <c r="BM169" s="143" t="s">
        <v>292</v>
      </c>
    </row>
    <row r="170" spans="2:65" s="1" customFormat="1" ht="16.5" customHeight="1" x14ac:dyDescent="0.2">
      <c r="B170" s="133"/>
      <c r="C170" s="134" t="s">
        <v>166</v>
      </c>
      <c r="D170" s="134" t="s">
        <v>133</v>
      </c>
      <c r="E170" s="135" t="s">
        <v>293</v>
      </c>
      <c r="F170" s="136" t="s">
        <v>294</v>
      </c>
      <c r="G170" s="137" t="s">
        <v>234</v>
      </c>
      <c r="H170" s="138">
        <v>21</v>
      </c>
      <c r="I170" s="138"/>
      <c r="J170" s="138"/>
      <c r="K170" s="136" t="s">
        <v>1</v>
      </c>
      <c r="L170" s="25"/>
      <c r="M170" s="139" t="s">
        <v>1</v>
      </c>
      <c r="N170" s="140" t="s">
        <v>35</v>
      </c>
      <c r="O170" s="141">
        <v>0</v>
      </c>
      <c r="P170" s="141">
        <f t="shared" si="10"/>
        <v>0</v>
      </c>
      <c r="Q170" s="141">
        <v>0</v>
      </c>
      <c r="R170" s="141">
        <f t="shared" si="11"/>
        <v>0</v>
      </c>
      <c r="S170" s="141">
        <v>0</v>
      </c>
      <c r="T170" s="142">
        <f t="shared" si="12"/>
        <v>0</v>
      </c>
      <c r="V170" s="158">
        <f t="shared" si="9"/>
        <v>0</v>
      </c>
      <c r="AR170" s="143" t="s">
        <v>135</v>
      </c>
      <c r="AT170" s="143" t="s">
        <v>133</v>
      </c>
      <c r="AU170" s="143" t="s">
        <v>90</v>
      </c>
      <c r="AY170" s="13" t="s">
        <v>131</v>
      </c>
      <c r="BE170" s="144">
        <f t="shared" si="13"/>
        <v>0</v>
      </c>
      <c r="BF170" s="144">
        <f t="shared" si="14"/>
        <v>0</v>
      </c>
      <c r="BG170" s="144">
        <f t="shared" si="15"/>
        <v>0</v>
      </c>
      <c r="BH170" s="144">
        <f t="shared" si="16"/>
        <v>0</v>
      </c>
      <c r="BI170" s="144">
        <f t="shared" si="17"/>
        <v>0</v>
      </c>
      <c r="BJ170" s="13" t="s">
        <v>90</v>
      </c>
      <c r="BK170" s="145">
        <f t="shared" si="18"/>
        <v>0</v>
      </c>
      <c r="BL170" s="13" t="s">
        <v>135</v>
      </c>
      <c r="BM170" s="143" t="s">
        <v>295</v>
      </c>
    </row>
    <row r="171" spans="2:65" s="1" customFormat="1" ht="16.5" customHeight="1" x14ac:dyDescent="0.2">
      <c r="B171" s="133"/>
      <c r="C171" s="134" t="s">
        <v>296</v>
      </c>
      <c r="D171" s="134" t="s">
        <v>133</v>
      </c>
      <c r="E171" s="135" t="s">
        <v>297</v>
      </c>
      <c r="F171" s="136" t="s">
        <v>298</v>
      </c>
      <c r="G171" s="137" t="s">
        <v>234</v>
      </c>
      <c r="H171" s="138">
        <v>4</v>
      </c>
      <c r="I171" s="138"/>
      <c r="J171" s="138"/>
      <c r="K171" s="136" t="s">
        <v>1</v>
      </c>
      <c r="L171" s="25"/>
      <c r="M171" s="139" t="s">
        <v>1</v>
      </c>
      <c r="N171" s="140" t="s">
        <v>35</v>
      </c>
      <c r="O171" s="141">
        <v>0</v>
      </c>
      <c r="P171" s="141">
        <f t="shared" si="10"/>
        <v>0</v>
      </c>
      <c r="Q171" s="141">
        <v>0</v>
      </c>
      <c r="R171" s="141">
        <f t="shared" si="11"/>
        <v>0</v>
      </c>
      <c r="S171" s="141">
        <v>0</v>
      </c>
      <c r="T171" s="142">
        <f t="shared" si="12"/>
        <v>0</v>
      </c>
      <c r="V171" s="158">
        <f t="shared" si="9"/>
        <v>0</v>
      </c>
      <c r="AR171" s="143" t="s">
        <v>135</v>
      </c>
      <c r="AT171" s="143" t="s">
        <v>133</v>
      </c>
      <c r="AU171" s="143" t="s">
        <v>90</v>
      </c>
      <c r="AY171" s="13" t="s">
        <v>131</v>
      </c>
      <c r="BE171" s="144">
        <f t="shared" si="13"/>
        <v>0</v>
      </c>
      <c r="BF171" s="144">
        <f t="shared" si="14"/>
        <v>0</v>
      </c>
      <c r="BG171" s="144">
        <f t="shared" si="15"/>
        <v>0</v>
      </c>
      <c r="BH171" s="144">
        <f t="shared" si="16"/>
        <v>0</v>
      </c>
      <c r="BI171" s="144">
        <f t="shared" si="17"/>
        <v>0</v>
      </c>
      <c r="BJ171" s="13" t="s">
        <v>90</v>
      </c>
      <c r="BK171" s="145">
        <f t="shared" si="18"/>
        <v>0</v>
      </c>
      <c r="BL171" s="13" t="s">
        <v>135</v>
      </c>
      <c r="BM171" s="143" t="s">
        <v>299</v>
      </c>
    </row>
    <row r="172" spans="2:65" s="1" customFormat="1" ht="16.5" customHeight="1" x14ac:dyDescent="0.2">
      <c r="B172" s="133"/>
      <c r="C172" s="146" t="s">
        <v>167</v>
      </c>
      <c r="D172" s="146" t="s">
        <v>145</v>
      </c>
      <c r="E172" s="147" t="s">
        <v>300</v>
      </c>
      <c r="F172" s="148" t="s">
        <v>301</v>
      </c>
      <c r="G172" s="149" t="s">
        <v>234</v>
      </c>
      <c r="H172" s="150">
        <v>4</v>
      </c>
      <c r="I172" s="150"/>
      <c r="J172" s="150"/>
      <c r="K172" s="148" t="s">
        <v>1</v>
      </c>
      <c r="L172" s="151"/>
      <c r="M172" s="152" t="s">
        <v>1</v>
      </c>
      <c r="N172" s="153" t="s">
        <v>35</v>
      </c>
      <c r="O172" s="141">
        <v>0</v>
      </c>
      <c r="P172" s="141">
        <f t="shared" si="10"/>
        <v>0</v>
      </c>
      <c r="Q172" s="141">
        <v>0</v>
      </c>
      <c r="R172" s="141">
        <f t="shared" si="11"/>
        <v>0</v>
      </c>
      <c r="S172" s="141">
        <v>0</v>
      </c>
      <c r="T172" s="142">
        <f t="shared" si="12"/>
        <v>0</v>
      </c>
      <c r="V172" s="158">
        <f t="shared" si="9"/>
        <v>0</v>
      </c>
      <c r="AR172" s="143" t="s">
        <v>139</v>
      </c>
      <c r="AT172" s="143" t="s">
        <v>145</v>
      </c>
      <c r="AU172" s="143" t="s">
        <v>90</v>
      </c>
      <c r="AY172" s="13" t="s">
        <v>131</v>
      </c>
      <c r="BE172" s="144">
        <f t="shared" si="13"/>
        <v>0</v>
      </c>
      <c r="BF172" s="144">
        <f t="shared" si="14"/>
        <v>0</v>
      </c>
      <c r="BG172" s="144">
        <f t="shared" si="15"/>
        <v>0</v>
      </c>
      <c r="BH172" s="144">
        <f t="shared" si="16"/>
        <v>0</v>
      </c>
      <c r="BI172" s="144">
        <f t="shared" si="17"/>
        <v>0</v>
      </c>
      <c r="BJ172" s="13" t="s">
        <v>90</v>
      </c>
      <c r="BK172" s="145">
        <f t="shared" si="18"/>
        <v>0</v>
      </c>
      <c r="BL172" s="13" t="s">
        <v>135</v>
      </c>
      <c r="BM172" s="143" t="s">
        <v>302</v>
      </c>
    </row>
    <row r="173" spans="2:65" s="158" customFormat="1" ht="16.5" customHeight="1" x14ac:dyDescent="0.2">
      <c r="B173" s="133"/>
      <c r="C173" s="134">
        <v>45</v>
      </c>
      <c r="D173" s="134" t="s">
        <v>133</v>
      </c>
      <c r="E173" s="135" t="s">
        <v>330</v>
      </c>
      <c r="F173" s="162" t="s">
        <v>674</v>
      </c>
      <c r="G173" s="137" t="s">
        <v>192</v>
      </c>
      <c r="H173" s="138">
        <v>742.56</v>
      </c>
      <c r="I173" s="138"/>
      <c r="J173" s="138"/>
      <c r="K173" s="159"/>
      <c r="L173" s="151"/>
      <c r="M173" s="152"/>
      <c r="N173" s="153"/>
      <c r="O173" s="141"/>
      <c r="P173" s="141"/>
      <c r="Q173" s="141"/>
      <c r="R173" s="141"/>
      <c r="S173" s="141"/>
      <c r="T173" s="142"/>
      <c r="V173" s="158">
        <f t="shared" si="9"/>
        <v>0</v>
      </c>
      <c r="AR173" s="143"/>
      <c r="AT173" s="143"/>
      <c r="AU173" s="143"/>
      <c r="AY173" s="13"/>
      <c r="BE173" s="144"/>
      <c r="BF173" s="144"/>
      <c r="BG173" s="144"/>
      <c r="BH173" s="144"/>
      <c r="BI173" s="144"/>
      <c r="BJ173" s="13"/>
      <c r="BK173" s="145"/>
      <c r="BL173" s="13"/>
      <c r="BM173" s="143"/>
    </row>
    <row r="174" spans="2:65" s="11" customFormat="1" ht="25.9" customHeight="1" x14ac:dyDescent="0.2">
      <c r="B174" s="121"/>
      <c r="D174" s="122" t="s">
        <v>67</v>
      </c>
      <c r="E174" s="123" t="s">
        <v>303</v>
      </c>
      <c r="F174" s="123" t="s">
        <v>304</v>
      </c>
      <c r="J174" s="124"/>
      <c r="L174" s="121"/>
      <c r="M174" s="125"/>
      <c r="N174" s="126"/>
      <c r="O174" s="126"/>
      <c r="P174" s="127">
        <f>P175</f>
        <v>0</v>
      </c>
      <c r="Q174" s="126"/>
      <c r="R174" s="127">
        <f>R175</f>
        <v>0</v>
      </c>
      <c r="S174" s="126"/>
      <c r="T174" s="128">
        <f>T175</f>
        <v>0</v>
      </c>
      <c r="V174" s="158">
        <f t="shared" si="9"/>
        <v>0</v>
      </c>
      <c r="AR174" s="122" t="s">
        <v>90</v>
      </c>
      <c r="AT174" s="129" t="s">
        <v>67</v>
      </c>
      <c r="AU174" s="129" t="s">
        <v>68</v>
      </c>
      <c r="AY174" s="122" t="s">
        <v>131</v>
      </c>
      <c r="BK174" s="130">
        <f>BK175</f>
        <v>0</v>
      </c>
    </row>
    <row r="175" spans="2:65" s="11" customFormat="1" ht="22.9" customHeight="1" x14ac:dyDescent="0.2">
      <c r="B175" s="121"/>
      <c r="D175" s="122" t="s">
        <v>67</v>
      </c>
      <c r="E175" s="131" t="s">
        <v>305</v>
      </c>
      <c r="F175" s="131" t="s">
        <v>306</v>
      </c>
      <c r="J175" s="132"/>
      <c r="L175" s="121"/>
      <c r="M175" s="125"/>
      <c r="N175" s="126"/>
      <c r="O175" s="126"/>
      <c r="P175" s="127">
        <f>SUM(P176:P177)</f>
        <v>0</v>
      </c>
      <c r="Q175" s="126"/>
      <c r="R175" s="127">
        <f>SUM(R176:R177)</f>
        <v>0</v>
      </c>
      <c r="S175" s="126"/>
      <c r="T175" s="128">
        <f>SUM(T176:T177)</f>
        <v>0</v>
      </c>
      <c r="V175" s="158">
        <f t="shared" si="9"/>
        <v>0</v>
      </c>
      <c r="AR175" s="122" t="s">
        <v>90</v>
      </c>
      <c r="AT175" s="129" t="s">
        <v>67</v>
      </c>
      <c r="AU175" s="129" t="s">
        <v>76</v>
      </c>
      <c r="AY175" s="122" t="s">
        <v>131</v>
      </c>
      <c r="BK175" s="130">
        <f>SUM(BK176:BK177)</f>
        <v>0</v>
      </c>
    </row>
    <row r="176" spans="2:65" s="1" customFormat="1" ht="24" customHeight="1" x14ac:dyDescent="0.2">
      <c r="B176" s="133"/>
      <c r="C176" s="134">
        <v>46</v>
      </c>
      <c r="D176" s="134" t="s">
        <v>133</v>
      </c>
      <c r="E176" s="135" t="s">
        <v>308</v>
      </c>
      <c r="F176" s="136" t="s">
        <v>309</v>
      </c>
      <c r="G176" s="137" t="s">
        <v>150</v>
      </c>
      <c r="H176" s="138">
        <v>520</v>
      </c>
      <c r="I176" s="138"/>
      <c r="J176" s="138"/>
      <c r="K176" s="136" t="s">
        <v>1</v>
      </c>
      <c r="L176" s="25"/>
      <c r="M176" s="139" t="s">
        <v>1</v>
      </c>
      <c r="N176" s="140" t="s">
        <v>35</v>
      </c>
      <c r="O176" s="141">
        <v>0</v>
      </c>
      <c r="P176" s="141">
        <f>O176*H176</f>
        <v>0</v>
      </c>
      <c r="Q176" s="141">
        <v>0</v>
      </c>
      <c r="R176" s="141">
        <f>Q176*H176</f>
        <v>0</v>
      </c>
      <c r="S176" s="141">
        <v>0</v>
      </c>
      <c r="T176" s="142">
        <f>S176*H176</f>
        <v>0</v>
      </c>
      <c r="V176" s="158">
        <f t="shared" si="9"/>
        <v>0</v>
      </c>
      <c r="AR176" s="143" t="s">
        <v>146</v>
      </c>
      <c r="AT176" s="143" t="s">
        <v>133</v>
      </c>
      <c r="AU176" s="143" t="s">
        <v>90</v>
      </c>
      <c r="AY176" s="13" t="s">
        <v>131</v>
      </c>
      <c r="BE176" s="144">
        <f>IF(N176="základná",J176,0)</f>
        <v>0</v>
      </c>
      <c r="BF176" s="144">
        <f>IF(N176="znížená",J176,0)</f>
        <v>0</v>
      </c>
      <c r="BG176" s="144">
        <f>IF(N176="zákl. prenesená",J176,0)</f>
        <v>0</v>
      </c>
      <c r="BH176" s="144">
        <f>IF(N176="zníž. prenesená",J176,0)</f>
        <v>0</v>
      </c>
      <c r="BI176" s="144">
        <f>IF(N176="nulová",J176,0)</f>
        <v>0</v>
      </c>
      <c r="BJ176" s="13" t="s">
        <v>90</v>
      </c>
      <c r="BK176" s="145">
        <f>ROUND(I176*H176,3)</f>
        <v>0</v>
      </c>
      <c r="BL176" s="13" t="s">
        <v>146</v>
      </c>
      <c r="BM176" s="143" t="s">
        <v>310</v>
      </c>
    </row>
    <row r="177" spans="2:65" s="1" customFormat="1" ht="24" customHeight="1" x14ac:dyDescent="0.2">
      <c r="B177" s="133"/>
      <c r="C177" s="134">
        <v>47</v>
      </c>
      <c r="D177" s="134" t="s">
        <v>133</v>
      </c>
      <c r="E177" s="135" t="s">
        <v>311</v>
      </c>
      <c r="F177" s="136" t="s">
        <v>312</v>
      </c>
      <c r="G177" s="137" t="s">
        <v>150</v>
      </c>
      <c r="H177" s="138">
        <v>520</v>
      </c>
      <c r="I177" s="138"/>
      <c r="J177" s="138"/>
      <c r="K177" s="136" t="s">
        <v>1</v>
      </c>
      <c r="L177" s="25"/>
      <c r="M177" s="139" t="s">
        <v>1</v>
      </c>
      <c r="N177" s="140" t="s">
        <v>35</v>
      </c>
      <c r="O177" s="141">
        <v>0</v>
      </c>
      <c r="P177" s="141">
        <f>O177*H177</f>
        <v>0</v>
      </c>
      <c r="Q177" s="141">
        <v>0</v>
      </c>
      <c r="R177" s="141">
        <f>Q177*H177</f>
        <v>0</v>
      </c>
      <c r="S177" s="141">
        <v>0</v>
      </c>
      <c r="T177" s="142">
        <f>S177*H177</f>
        <v>0</v>
      </c>
      <c r="V177" s="158">
        <f t="shared" si="9"/>
        <v>0</v>
      </c>
      <c r="AR177" s="143" t="s">
        <v>146</v>
      </c>
      <c r="AT177" s="143" t="s">
        <v>133</v>
      </c>
      <c r="AU177" s="143" t="s">
        <v>90</v>
      </c>
      <c r="AY177" s="13" t="s">
        <v>131</v>
      </c>
      <c r="BE177" s="144">
        <f>IF(N177="základná",J177,0)</f>
        <v>0</v>
      </c>
      <c r="BF177" s="144">
        <f>IF(N177="znížená",J177,0)</f>
        <v>0</v>
      </c>
      <c r="BG177" s="144">
        <f>IF(N177="zákl. prenesená",J177,0)</f>
        <v>0</v>
      </c>
      <c r="BH177" s="144">
        <f>IF(N177="zníž. prenesená",J177,0)</f>
        <v>0</v>
      </c>
      <c r="BI177" s="144">
        <f>IF(N177="nulová",J177,0)</f>
        <v>0</v>
      </c>
      <c r="BJ177" s="13" t="s">
        <v>90</v>
      </c>
      <c r="BK177" s="145">
        <f>ROUND(I177*H177,3)</f>
        <v>0</v>
      </c>
      <c r="BL177" s="13" t="s">
        <v>146</v>
      </c>
      <c r="BM177" s="143" t="s">
        <v>313</v>
      </c>
    </row>
    <row r="178" spans="2:65" s="11" customFormat="1" ht="25.9" customHeight="1" x14ac:dyDescent="0.2">
      <c r="B178" s="121"/>
      <c r="D178" s="122" t="s">
        <v>67</v>
      </c>
      <c r="E178" s="123" t="s">
        <v>145</v>
      </c>
      <c r="F178" s="123" t="s">
        <v>314</v>
      </c>
      <c r="J178" s="124"/>
      <c r="L178" s="121"/>
      <c r="M178" s="125"/>
      <c r="N178" s="126"/>
      <c r="O178" s="126"/>
      <c r="P178" s="127">
        <f>P179</f>
        <v>0</v>
      </c>
      <c r="Q178" s="126"/>
      <c r="R178" s="127">
        <f>R179</f>
        <v>0</v>
      </c>
      <c r="S178" s="126"/>
      <c r="T178" s="128">
        <f>T179</f>
        <v>0</v>
      </c>
      <c r="V178" s="158">
        <f t="shared" si="9"/>
        <v>0</v>
      </c>
      <c r="AR178" s="122" t="s">
        <v>137</v>
      </c>
      <c r="AT178" s="129" t="s">
        <v>67</v>
      </c>
      <c r="AU178" s="129" t="s">
        <v>68</v>
      </c>
      <c r="AY178" s="122" t="s">
        <v>131</v>
      </c>
      <c r="BK178" s="130">
        <f>BK179</f>
        <v>0</v>
      </c>
    </row>
    <row r="179" spans="2:65" s="11" customFormat="1" ht="22.9" customHeight="1" x14ac:dyDescent="0.2">
      <c r="B179" s="121"/>
      <c r="D179" s="122" t="s">
        <v>67</v>
      </c>
      <c r="E179" s="131" t="s">
        <v>315</v>
      </c>
      <c r="F179" s="131" t="s">
        <v>316</v>
      </c>
      <c r="J179" s="132"/>
      <c r="L179" s="121"/>
      <c r="M179" s="125"/>
      <c r="N179" s="126"/>
      <c r="O179" s="126"/>
      <c r="P179" s="127">
        <f>P180</f>
        <v>0</v>
      </c>
      <c r="Q179" s="126"/>
      <c r="R179" s="127">
        <f>R180</f>
        <v>0</v>
      </c>
      <c r="S179" s="126"/>
      <c r="T179" s="128">
        <f>T180</f>
        <v>0</v>
      </c>
      <c r="V179" s="158">
        <f t="shared" si="9"/>
        <v>0</v>
      </c>
      <c r="AR179" s="122" t="s">
        <v>137</v>
      </c>
      <c r="AT179" s="129" t="s">
        <v>67</v>
      </c>
      <c r="AU179" s="129" t="s">
        <v>76</v>
      </c>
      <c r="AY179" s="122" t="s">
        <v>131</v>
      </c>
      <c r="BK179" s="130">
        <f>BK180</f>
        <v>0</v>
      </c>
    </row>
    <row r="180" spans="2:65" s="1" customFormat="1" ht="16.5" customHeight="1" x14ac:dyDescent="0.2">
      <c r="B180" s="133"/>
      <c r="C180" s="134">
        <v>48</v>
      </c>
      <c r="D180" s="134" t="s">
        <v>133</v>
      </c>
      <c r="E180" s="135" t="s">
        <v>318</v>
      </c>
      <c r="F180" s="136" t="s">
        <v>319</v>
      </c>
      <c r="G180" s="137" t="s">
        <v>234</v>
      </c>
      <c r="H180" s="138">
        <v>3</v>
      </c>
      <c r="I180" s="138"/>
      <c r="J180" s="138"/>
      <c r="K180" s="136" t="s">
        <v>1</v>
      </c>
      <c r="L180" s="25"/>
      <c r="M180" s="154" t="s">
        <v>1</v>
      </c>
      <c r="N180" s="155" t="s">
        <v>35</v>
      </c>
      <c r="O180" s="156">
        <v>0</v>
      </c>
      <c r="P180" s="156">
        <f>O180*H180</f>
        <v>0</v>
      </c>
      <c r="Q180" s="156">
        <v>0</v>
      </c>
      <c r="R180" s="156">
        <f>Q180*H180</f>
        <v>0</v>
      </c>
      <c r="S180" s="156">
        <v>0</v>
      </c>
      <c r="T180" s="157">
        <f>S180*H180</f>
        <v>0</v>
      </c>
      <c r="V180" s="158">
        <f t="shared" si="9"/>
        <v>0</v>
      </c>
      <c r="AR180" s="143" t="s">
        <v>183</v>
      </c>
      <c r="AT180" s="143" t="s">
        <v>133</v>
      </c>
      <c r="AU180" s="143" t="s">
        <v>90</v>
      </c>
      <c r="AY180" s="13" t="s">
        <v>131</v>
      </c>
      <c r="BE180" s="144">
        <f>IF(N180="základná",J180,0)</f>
        <v>0</v>
      </c>
      <c r="BF180" s="144">
        <f>IF(N180="znížená",J180,0)</f>
        <v>0</v>
      </c>
      <c r="BG180" s="144">
        <f>IF(N180="zákl. prenesená",J180,0)</f>
        <v>0</v>
      </c>
      <c r="BH180" s="144">
        <f>IF(N180="zníž. prenesená",J180,0)</f>
        <v>0</v>
      </c>
      <c r="BI180" s="144">
        <f>IF(N180="nulová",J180,0)</f>
        <v>0</v>
      </c>
      <c r="BJ180" s="13" t="s">
        <v>90</v>
      </c>
      <c r="BK180" s="145">
        <f>ROUND(I180*H180,3)</f>
        <v>0</v>
      </c>
      <c r="BL180" s="13" t="s">
        <v>183</v>
      </c>
      <c r="BM180" s="143" t="s">
        <v>320</v>
      </c>
    </row>
    <row r="181" spans="2:65" s="1" customFormat="1" ht="6.95" customHeight="1" x14ac:dyDescent="0.2">
      <c r="B181" s="37"/>
      <c r="C181" s="38"/>
      <c r="D181" s="38"/>
      <c r="E181" s="38"/>
      <c r="F181" s="38"/>
      <c r="G181" s="38"/>
      <c r="H181" s="38"/>
      <c r="I181" s="38"/>
      <c r="J181" s="38"/>
      <c r="K181" s="38"/>
      <c r="L181" s="25"/>
    </row>
  </sheetData>
  <autoFilter ref="C123:K180" xr:uid="{00000000-0009-0000-0000-000003000000}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M148"/>
  <sheetViews>
    <sheetView showGridLines="0" view="pageBreakPreview" zoomScaleNormal="100" zoomScaleSheetLayoutView="100" workbookViewId="0">
      <selection activeCell="I32" sqref="I32"/>
    </sheetView>
  </sheetViews>
  <sheetFormatPr defaultRowHeight="11.25" x14ac:dyDescent="0.2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 x14ac:dyDescent="0.2">
      <c r="A1" s="86"/>
    </row>
    <row r="2" spans="1:46" ht="36.950000000000003" customHeight="1" x14ac:dyDescent="0.2">
      <c r="L2" s="205" t="s">
        <v>5</v>
      </c>
      <c r="M2" s="203"/>
      <c r="N2" s="203"/>
      <c r="O2" s="203"/>
      <c r="P2" s="203"/>
      <c r="Q2" s="203"/>
      <c r="R2" s="203"/>
      <c r="S2" s="203"/>
      <c r="T2" s="203"/>
      <c r="U2" s="203"/>
      <c r="V2" s="203"/>
      <c r="AT2" s="13" t="s">
        <v>94</v>
      </c>
    </row>
    <row r="3" spans="1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68</v>
      </c>
    </row>
    <row r="4" spans="1:46" ht="24.95" customHeight="1" x14ac:dyDescent="0.2">
      <c r="B4" s="16"/>
      <c r="D4" s="163" t="s">
        <v>677</v>
      </c>
      <c r="L4" s="16"/>
      <c r="M4" s="87" t="s">
        <v>8</v>
      </c>
      <c r="AT4" s="13" t="s">
        <v>3</v>
      </c>
    </row>
    <row r="5" spans="1:46" ht="6.95" customHeight="1" x14ac:dyDescent="0.2">
      <c r="B5" s="16"/>
      <c r="L5" s="16"/>
    </row>
    <row r="6" spans="1:46" ht="12" customHeight="1" x14ac:dyDescent="0.2">
      <c r="B6" s="16"/>
      <c r="D6" s="22" t="s">
        <v>11</v>
      </c>
      <c r="L6" s="16"/>
    </row>
    <row r="7" spans="1:46" ht="16.5" customHeight="1" x14ac:dyDescent="0.2">
      <c r="B7" s="16"/>
      <c r="E7" s="221" t="str">
        <f>'Rekapitulácia stavby'!K6</f>
        <v>IBV KRAKOVANY - STARÉ KONOPISKO - 1.ETAPA</v>
      </c>
      <c r="F7" s="222"/>
      <c r="G7" s="222"/>
      <c r="H7" s="222"/>
      <c r="L7" s="16"/>
    </row>
    <row r="8" spans="1:46" ht="12" customHeight="1" x14ac:dyDescent="0.2">
      <c r="B8" s="16"/>
      <c r="D8" s="22" t="s">
        <v>111</v>
      </c>
      <c r="L8" s="16"/>
    </row>
    <row r="9" spans="1:46" s="1" customFormat="1" ht="16.5" customHeight="1" x14ac:dyDescent="0.2">
      <c r="B9" s="25"/>
      <c r="E9" s="221" t="s">
        <v>321</v>
      </c>
      <c r="F9" s="220"/>
      <c r="G9" s="220"/>
      <c r="H9" s="220"/>
      <c r="L9" s="25"/>
    </row>
    <row r="10" spans="1:46" s="1" customFormat="1" ht="12" customHeight="1" x14ac:dyDescent="0.2">
      <c r="B10" s="25"/>
      <c r="D10" s="22" t="s">
        <v>322</v>
      </c>
      <c r="L10" s="25"/>
    </row>
    <row r="11" spans="1:46" s="1" customFormat="1" ht="36.950000000000003" customHeight="1" x14ac:dyDescent="0.2">
      <c r="B11" s="25"/>
      <c r="E11" s="194" t="s">
        <v>332</v>
      </c>
      <c r="F11" s="220"/>
      <c r="G11" s="220"/>
      <c r="H11" s="220"/>
      <c r="L11" s="25"/>
    </row>
    <row r="12" spans="1:46" s="1" customFormat="1" x14ac:dyDescent="0.2">
      <c r="B12" s="25"/>
      <c r="L12" s="25"/>
    </row>
    <row r="13" spans="1:46" s="1" customFormat="1" ht="12" customHeight="1" x14ac:dyDescent="0.2">
      <c r="B13" s="25"/>
      <c r="D13" s="22" t="s">
        <v>13</v>
      </c>
      <c r="F13" s="20" t="s">
        <v>1</v>
      </c>
      <c r="I13" s="22" t="s">
        <v>14</v>
      </c>
      <c r="J13" s="20" t="s">
        <v>1</v>
      </c>
      <c r="L13" s="25"/>
    </row>
    <row r="14" spans="1:46" s="1" customFormat="1" ht="12" customHeight="1" x14ac:dyDescent="0.2">
      <c r="B14" s="25"/>
      <c r="D14" s="22" t="s">
        <v>15</v>
      </c>
      <c r="F14" s="20" t="s">
        <v>16</v>
      </c>
      <c r="I14" s="22" t="s">
        <v>17</v>
      </c>
      <c r="J14" s="45" t="str">
        <f>'Rekapitulácia stavby'!AN8</f>
        <v>12. 9. 2020</v>
      </c>
      <c r="L14" s="25"/>
    </row>
    <row r="15" spans="1:46" s="1" customFormat="1" ht="10.9" customHeight="1" x14ac:dyDescent="0.2">
      <c r="B15" s="25"/>
      <c r="L15" s="25"/>
    </row>
    <row r="16" spans="1:46" s="1" customFormat="1" ht="12" customHeight="1" x14ac:dyDescent="0.2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 x14ac:dyDescent="0.2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 x14ac:dyDescent="0.2">
      <c r="B18" s="25"/>
      <c r="L18" s="25"/>
    </row>
    <row r="19" spans="2:12" s="1" customFormat="1" ht="12" customHeight="1" x14ac:dyDescent="0.2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 x14ac:dyDescent="0.2">
      <c r="B20" s="25"/>
      <c r="E20" s="202" t="str">
        <f>'Rekapitulácia stavby'!E14</f>
        <v xml:space="preserve"> </v>
      </c>
      <c r="F20" s="202"/>
      <c r="G20" s="202"/>
      <c r="H20" s="202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 x14ac:dyDescent="0.2">
      <c r="B21" s="25"/>
      <c r="L21" s="25"/>
    </row>
    <row r="22" spans="2:12" s="1" customFormat="1" ht="12" customHeight="1" x14ac:dyDescent="0.2">
      <c r="B22" s="25"/>
      <c r="D22" s="22" t="s">
        <v>24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 x14ac:dyDescent="0.2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 x14ac:dyDescent="0.2">
      <c r="B24" s="25"/>
      <c r="L24" s="25"/>
    </row>
    <row r="25" spans="2:12" s="1" customFormat="1" ht="12" customHeight="1" x14ac:dyDescent="0.2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 x14ac:dyDescent="0.2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 x14ac:dyDescent="0.2">
      <c r="B27" s="25"/>
      <c r="L27" s="25"/>
    </row>
    <row r="28" spans="2:12" s="1" customFormat="1" ht="12" customHeight="1" x14ac:dyDescent="0.2">
      <c r="B28" s="25"/>
      <c r="D28" s="22" t="s">
        <v>28</v>
      </c>
      <c r="L28" s="25"/>
    </row>
    <row r="29" spans="2:12" s="7" customFormat="1" ht="16.5" customHeight="1" x14ac:dyDescent="0.2">
      <c r="B29" s="88"/>
      <c r="E29" s="206" t="s">
        <v>1</v>
      </c>
      <c r="F29" s="206"/>
      <c r="G29" s="206"/>
      <c r="H29" s="206"/>
      <c r="L29" s="88"/>
    </row>
    <row r="30" spans="2:12" s="1" customFormat="1" ht="6.95" customHeight="1" x14ac:dyDescent="0.2">
      <c r="B30" s="25"/>
      <c r="L30" s="25"/>
    </row>
    <row r="31" spans="2:12" s="1" customFormat="1" ht="6.95" customHeight="1" x14ac:dyDescent="0.2">
      <c r="B31" s="25"/>
      <c r="D31" s="46"/>
      <c r="E31" s="46"/>
      <c r="F31" s="46"/>
      <c r="G31" s="46"/>
      <c r="H31" s="46"/>
      <c r="I31" s="46"/>
      <c r="J31" s="46"/>
      <c r="K31" s="46"/>
      <c r="L31" s="25"/>
    </row>
    <row r="32" spans="2:12" s="1" customFormat="1" ht="25.35" customHeight="1" x14ac:dyDescent="0.2">
      <c r="B32" s="25"/>
      <c r="D32" s="89" t="s">
        <v>29</v>
      </c>
      <c r="J32" s="59">
        <f>ROUND(J124, 2)</f>
        <v>0</v>
      </c>
      <c r="L32" s="25"/>
    </row>
    <row r="33" spans="2:12" s="1" customFormat="1" ht="6.95" customHeight="1" x14ac:dyDescent="0.2">
      <c r="B33" s="25"/>
      <c r="D33" s="46"/>
      <c r="E33" s="46"/>
      <c r="F33" s="46"/>
      <c r="G33" s="46"/>
      <c r="H33" s="46"/>
      <c r="I33" s="46"/>
      <c r="J33" s="46"/>
      <c r="K33" s="46"/>
      <c r="L33" s="25"/>
    </row>
    <row r="34" spans="2:12" s="1" customFormat="1" ht="14.45" customHeight="1" x14ac:dyDescent="0.2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 x14ac:dyDescent="0.2">
      <c r="B35" s="25"/>
      <c r="D35" s="90" t="s">
        <v>33</v>
      </c>
      <c r="E35" s="22" t="s">
        <v>34</v>
      </c>
      <c r="F35" s="91">
        <f>ROUND((SUM(BE124:BE147)),  2)</f>
        <v>0</v>
      </c>
      <c r="I35" s="92">
        <v>0.2</v>
      </c>
      <c r="J35" s="91">
        <f>ROUND(((SUM(BE124:BE147))*I35),  2)</f>
        <v>0</v>
      </c>
      <c r="L35" s="25"/>
    </row>
    <row r="36" spans="2:12" s="1" customFormat="1" ht="14.45" customHeight="1" x14ac:dyDescent="0.2">
      <c r="B36" s="25"/>
      <c r="E36" s="22" t="s">
        <v>35</v>
      </c>
      <c r="F36" s="91">
        <f>ROUND((SUM(BF124:BF147)),  2)</f>
        <v>0</v>
      </c>
      <c r="I36" s="92">
        <v>0.2</v>
      </c>
      <c r="J36" s="91">
        <f>ROUND(((SUM(BF124:BF147))*I36),  2)</f>
        <v>0</v>
      </c>
      <c r="L36" s="25"/>
    </row>
    <row r="37" spans="2:12" s="1" customFormat="1" ht="14.45" hidden="1" customHeight="1" x14ac:dyDescent="0.2">
      <c r="B37" s="25"/>
      <c r="E37" s="22" t="s">
        <v>36</v>
      </c>
      <c r="F37" s="91">
        <f>ROUND((SUM(BG124:BG147)),  2)</f>
        <v>0</v>
      </c>
      <c r="I37" s="92">
        <v>0.2</v>
      </c>
      <c r="J37" s="91">
        <f>0</f>
        <v>0</v>
      </c>
      <c r="L37" s="25"/>
    </row>
    <row r="38" spans="2:12" s="1" customFormat="1" ht="14.45" hidden="1" customHeight="1" x14ac:dyDescent="0.2">
      <c r="B38" s="25"/>
      <c r="E38" s="22" t="s">
        <v>37</v>
      </c>
      <c r="F38" s="91">
        <f>ROUND((SUM(BH124:BH147)),  2)</f>
        <v>0</v>
      </c>
      <c r="I38" s="92">
        <v>0.2</v>
      </c>
      <c r="J38" s="91">
        <f>0</f>
        <v>0</v>
      </c>
      <c r="L38" s="25"/>
    </row>
    <row r="39" spans="2:12" s="1" customFormat="1" ht="14.45" hidden="1" customHeight="1" x14ac:dyDescent="0.2">
      <c r="B39" s="25"/>
      <c r="E39" s="22" t="s">
        <v>38</v>
      </c>
      <c r="F39" s="91">
        <f>ROUND((SUM(BI124:BI147)),  2)</f>
        <v>0</v>
      </c>
      <c r="I39" s="92">
        <v>0</v>
      </c>
      <c r="J39" s="91">
        <f>0</f>
        <v>0</v>
      </c>
      <c r="L39" s="25"/>
    </row>
    <row r="40" spans="2:12" s="1" customFormat="1" ht="6.95" customHeight="1" x14ac:dyDescent="0.2">
      <c r="B40" s="25"/>
      <c r="L40" s="25"/>
    </row>
    <row r="41" spans="2:12" s="1" customFormat="1" ht="25.35" customHeight="1" x14ac:dyDescent="0.2">
      <c r="B41" s="25"/>
      <c r="C41" s="93"/>
      <c r="D41" s="94" t="s">
        <v>39</v>
      </c>
      <c r="E41" s="50"/>
      <c r="F41" s="50"/>
      <c r="G41" s="95" t="s">
        <v>40</v>
      </c>
      <c r="H41" s="96" t="s">
        <v>41</v>
      </c>
      <c r="I41" s="50"/>
      <c r="J41" s="97">
        <f>SUM(J32:J39)</f>
        <v>0</v>
      </c>
      <c r="K41" s="98"/>
      <c r="L41" s="25"/>
    </row>
    <row r="42" spans="2:12" s="1" customFormat="1" ht="14.45" customHeight="1" x14ac:dyDescent="0.2">
      <c r="B42" s="25"/>
      <c r="L42" s="25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25"/>
      <c r="D50" s="34" t="s">
        <v>42</v>
      </c>
      <c r="E50" s="35"/>
      <c r="F50" s="35"/>
      <c r="G50" s="34" t="s">
        <v>43</v>
      </c>
      <c r="H50" s="35"/>
      <c r="I50" s="35"/>
      <c r="J50" s="35"/>
      <c r="K50" s="35"/>
      <c r="L50" s="25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25"/>
      <c r="D61" s="36" t="s">
        <v>44</v>
      </c>
      <c r="E61" s="27"/>
      <c r="F61" s="99" t="s">
        <v>45</v>
      </c>
      <c r="G61" s="36" t="s">
        <v>44</v>
      </c>
      <c r="H61" s="27"/>
      <c r="I61" s="27"/>
      <c r="J61" s="100" t="s">
        <v>45</v>
      </c>
      <c r="K61" s="27"/>
      <c r="L61" s="25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25"/>
      <c r="D65" s="34" t="s">
        <v>46</v>
      </c>
      <c r="E65" s="35"/>
      <c r="F65" s="35"/>
      <c r="G65" s="34" t="s">
        <v>47</v>
      </c>
      <c r="H65" s="35"/>
      <c r="I65" s="35"/>
      <c r="J65" s="35"/>
      <c r="K65" s="35"/>
      <c r="L65" s="25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25"/>
      <c r="D76" s="36" t="s">
        <v>44</v>
      </c>
      <c r="E76" s="27"/>
      <c r="F76" s="99" t="s">
        <v>45</v>
      </c>
      <c r="G76" s="36" t="s">
        <v>44</v>
      </c>
      <c r="H76" s="27"/>
      <c r="I76" s="27"/>
      <c r="J76" s="100" t="s">
        <v>45</v>
      </c>
      <c r="K76" s="27"/>
      <c r="L76" s="25"/>
    </row>
    <row r="77" spans="2:12" s="1" customFormat="1" ht="14.45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25"/>
    </row>
    <row r="81" spans="2:12" s="1" customFormat="1" ht="6.9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25"/>
    </row>
    <row r="82" spans="2:12" s="1" customFormat="1" ht="24.95" customHeight="1" x14ac:dyDescent="0.2">
      <c r="B82" s="25"/>
      <c r="C82" s="17" t="s">
        <v>678</v>
      </c>
      <c r="L82" s="25"/>
    </row>
    <row r="83" spans="2:12" s="1" customFormat="1" ht="6.95" customHeight="1" x14ac:dyDescent="0.2">
      <c r="B83" s="25"/>
      <c r="L83" s="25"/>
    </row>
    <row r="84" spans="2:12" s="1" customFormat="1" ht="12" customHeight="1" x14ac:dyDescent="0.2">
      <c r="B84" s="25"/>
      <c r="C84" s="22" t="s">
        <v>11</v>
      </c>
      <c r="L84" s="25"/>
    </row>
    <row r="85" spans="2:12" s="1" customFormat="1" ht="16.5" customHeight="1" x14ac:dyDescent="0.2">
      <c r="B85" s="25"/>
      <c r="E85" s="221" t="str">
        <f>E7</f>
        <v>IBV KRAKOVANY - STARÉ KONOPISKO - 1.ETAPA</v>
      </c>
      <c r="F85" s="222"/>
      <c r="G85" s="222"/>
      <c r="H85" s="222"/>
      <c r="L85" s="25"/>
    </row>
    <row r="86" spans="2:12" ht="12" customHeight="1" x14ac:dyDescent="0.2">
      <c r="B86" s="16"/>
      <c r="C86" s="22" t="s">
        <v>111</v>
      </c>
      <c r="L86" s="16"/>
    </row>
    <row r="87" spans="2:12" s="1" customFormat="1" ht="16.5" customHeight="1" x14ac:dyDescent="0.2">
      <c r="B87" s="25"/>
      <c r="E87" s="221" t="s">
        <v>321</v>
      </c>
      <c r="F87" s="220"/>
      <c r="G87" s="220"/>
      <c r="H87" s="220"/>
      <c r="L87" s="25"/>
    </row>
    <row r="88" spans="2:12" s="1" customFormat="1" ht="12" customHeight="1" x14ac:dyDescent="0.2">
      <c r="B88" s="25"/>
      <c r="C88" s="22" t="s">
        <v>322</v>
      </c>
      <c r="L88" s="25"/>
    </row>
    <row r="89" spans="2:12" s="1" customFormat="1" ht="16.5" customHeight="1" x14ac:dyDescent="0.2">
      <c r="B89" s="25"/>
      <c r="E89" s="194" t="str">
        <f>E11</f>
        <v xml:space="preserve">04.2 - SO 04.2 - Kanalizácia splašková - prípojky </v>
      </c>
      <c r="F89" s="220"/>
      <c r="G89" s="220"/>
      <c r="H89" s="220"/>
      <c r="L89" s="25"/>
    </row>
    <row r="90" spans="2:12" s="1" customFormat="1" ht="6.95" customHeight="1" x14ac:dyDescent="0.2">
      <c r="B90" s="25"/>
      <c r="L90" s="25"/>
    </row>
    <row r="91" spans="2:12" s="1" customFormat="1" ht="12" customHeight="1" x14ac:dyDescent="0.2">
      <c r="B91" s="25"/>
      <c r="C91" s="22" t="s">
        <v>15</v>
      </c>
      <c r="F91" s="20" t="str">
        <f>F14</f>
        <v xml:space="preserve"> </v>
      </c>
      <c r="I91" s="22" t="s">
        <v>17</v>
      </c>
      <c r="J91" s="45" t="str">
        <f>IF(J14="","",J14)</f>
        <v>12. 9. 2020</v>
      </c>
      <c r="L91" s="25"/>
    </row>
    <row r="92" spans="2:12" s="1" customFormat="1" ht="6.95" customHeight="1" x14ac:dyDescent="0.2">
      <c r="B92" s="25"/>
      <c r="L92" s="25"/>
    </row>
    <row r="93" spans="2:12" s="1" customFormat="1" ht="15.2" customHeight="1" x14ac:dyDescent="0.2">
      <c r="B93" s="25"/>
      <c r="C93" s="22" t="s">
        <v>19</v>
      </c>
      <c r="F93" s="20" t="str">
        <f>E17</f>
        <v>Obec Krakovany, Námestie Sv. Mikuláša 406/4</v>
      </c>
      <c r="I93" s="22" t="s">
        <v>24</v>
      </c>
      <c r="J93" s="23" t="str">
        <f>E23</f>
        <v xml:space="preserve"> </v>
      </c>
      <c r="L93" s="25"/>
    </row>
    <row r="94" spans="2:12" s="1" customFormat="1" ht="15.2" customHeight="1" x14ac:dyDescent="0.2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customHeight="1" x14ac:dyDescent="0.2">
      <c r="B95" s="25"/>
      <c r="L95" s="25"/>
    </row>
    <row r="96" spans="2:12" s="1" customFormat="1" ht="29.25" customHeight="1" x14ac:dyDescent="0.2">
      <c r="B96" s="25"/>
      <c r="C96" s="101" t="s">
        <v>112</v>
      </c>
      <c r="D96" s="93"/>
      <c r="E96" s="93"/>
      <c r="F96" s="93"/>
      <c r="G96" s="93"/>
      <c r="H96" s="93"/>
      <c r="I96" s="93"/>
      <c r="J96" s="102" t="s">
        <v>113</v>
      </c>
      <c r="K96" s="93"/>
      <c r="L96" s="25"/>
    </row>
    <row r="97" spans="2:47" s="1" customFormat="1" ht="10.35" customHeight="1" x14ac:dyDescent="0.2">
      <c r="B97" s="25"/>
      <c r="L97" s="25"/>
    </row>
    <row r="98" spans="2:47" s="1" customFormat="1" ht="22.9" customHeight="1" x14ac:dyDescent="0.2">
      <c r="B98" s="25"/>
      <c r="C98" s="103" t="s">
        <v>114</v>
      </c>
      <c r="J98" s="59">
        <f>J124</f>
        <v>0</v>
      </c>
      <c r="L98" s="25"/>
      <c r="AU98" s="13" t="s">
        <v>115</v>
      </c>
    </row>
    <row r="99" spans="2:47" s="8" customFormat="1" ht="24.95" customHeight="1" x14ac:dyDescent="0.2">
      <c r="B99" s="104"/>
      <c r="D99" s="105" t="s">
        <v>116</v>
      </c>
      <c r="E99" s="106"/>
      <c r="F99" s="106"/>
      <c r="G99" s="106"/>
      <c r="H99" s="106"/>
      <c r="I99" s="106"/>
      <c r="J99" s="107">
        <f>J125</f>
        <v>0</v>
      </c>
      <c r="L99" s="104"/>
    </row>
    <row r="100" spans="2:47" s="9" customFormat="1" ht="19.899999999999999" customHeight="1" x14ac:dyDescent="0.2">
      <c r="B100" s="108"/>
      <c r="D100" s="109" t="s">
        <v>117</v>
      </c>
      <c r="E100" s="110"/>
      <c r="F100" s="110"/>
      <c r="G100" s="110"/>
      <c r="H100" s="110"/>
      <c r="I100" s="110"/>
      <c r="J100" s="111">
        <f>J126</f>
        <v>0</v>
      </c>
      <c r="L100" s="108"/>
    </row>
    <row r="101" spans="2:47" s="9" customFormat="1" ht="19.899999999999999" customHeight="1" x14ac:dyDescent="0.2">
      <c r="B101" s="108"/>
      <c r="D101" s="109" t="s">
        <v>198</v>
      </c>
      <c r="E101" s="110"/>
      <c r="F101" s="110"/>
      <c r="G101" s="110"/>
      <c r="H101" s="110"/>
      <c r="I101" s="110"/>
      <c r="J101" s="111">
        <f>J139</f>
        <v>0</v>
      </c>
      <c r="L101" s="108"/>
    </row>
    <row r="102" spans="2:47" s="9" customFormat="1" ht="19.899999999999999" customHeight="1" x14ac:dyDescent="0.2">
      <c r="B102" s="108"/>
      <c r="D102" s="109" t="s">
        <v>199</v>
      </c>
      <c r="E102" s="110"/>
      <c r="F102" s="110"/>
      <c r="G102" s="110"/>
      <c r="H102" s="110"/>
      <c r="I102" s="110"/>
      <c r="J102" s="111">
        <f>J141</f>
        <v>0</v>
      </c>
      <c r="L102" s="108"/>
    </row>
    <row r="103" spans="2:47" s="1" customFormat="1" ht="21.75" customHeight="1" x14ac:dyDescent="0.2">
      <c r="B103" s="25"/>
      <c r="L103" s="25"/>
    </row>
    <row r="104" spans="2:47" s="1" customFormat="1" ht="6.95" customHeight="1" x14ac:dyDescent="0.2">
      <c r="B104" s="37"/>
      <c r="C104" s="38"/>
      <c r="D104" s="38"/>
      <c r="E104" s="38"/>
      <c r="F104" s="38"/>
      <c r="G104" s="38"/>
      <c r="H104" s="38"/>
      <c r="I104" s="38"/>
      <c r="J104" s="38"/>
      <c r="K104" s="38"/>
      <c r="L104" s="25"/>
    </row>
    <row r="108" spans="2:47" s="1" customFormat="1" ht="6.95" customHeight="1" x14ac:dyDescent="0.2">
      <c r="B108" s="39"/>
      <c r="C108" s="40"/>
      <c r="D108" s="40"/>
      <c r="E108" s="40"/>
      <c r="F108" s="40"/>
      <c r="G108" s="40"/>
      <c r="H108" s="40"/>
      <c r="I108" s="40"/>
      <c r="J108" s="40"/>
      <c r="K108" s="40"/>
      <c r="L108" s="25"/>
    </row>
    <row r="109" spans="2:47" s="1" customFormat="1" ht="24.95" customHeight="1" x14ac:dyDescent="0.2">
      <c r="B109" s="25"/>
      <c r="C109" s="163" t="s">
        <v>679</v>
      </c>
      <c r="L109" s="25"/>
    </row>
    <row r="110" spans="2:47" s="1" customFormat="1" ht="6.95" customHeight="1" x14ac:dyDescent="0.2">
      <c r="B110" s="25"/>
      <c r="L110" s="25"/>
    </row>
    <row r="111" spans="2:47" s="1" customFormat="1" ht="12" customHeight="1" x14ac:dyDescent="0.2">
      <c r="B111" s="25"/>
      <c r="C111" s="22" t="s">
        <v>11</v>
      </c>
      <c r="L111" s="25"/>
    </row>
    <row r="112" spans="2:47" s="1" customFormat="1" ht="16.5" customHeight="1" x14ac:dyDescent="0.2">
      <c r="B112" s="25"/>
      <c r="E112" s="221" t="str">
        <f>E7</f>
        <v>IBV KRAKOVANY - STARÉ KONOPISKO - 1.ETAPA</v>
      </c>
      <c r="F112" s="222"/>
      <c r="G112" s="222"/>
      <c r="H112" s="222"/>
      <c r="L112" s="25"/>
    </row>
    <row r="113" spans="2:65" ht="12" customHeight="1" x14ac:dyDescent="0.2">
      <c r="B113" s="16"/>
      <c r="C113" s="22" t="s">
        <v>111</v>
      </c>
      <c r="L113" s="16"/>
    </row>
    <row r="114" spans="2:65" s="1" customFormat="1" ht="16.5" customHeight="1" x14ac:dyDescent="0.2">
      <c r="B114" s="25"/>
      <c r="E114" s="221" t="s">
        <v>321</v>
      </c>
      <c r="F114" s="220"/>
      <c r="G114" s="220"/>
      <c r="H114" s="220"/>
      <c r="L114" s="25"/>
    </row>
    <row r="115" spans="2:65" s="1" customFormat="1" ht="12" customHeight="1" x14ac:dyDescent="0.2">
      <c r="B115" s="25"/>
      <c r="C115" s="22" t="s">
        <v>322</v>
      </c>
      <c r="L115" s="25"/>
    </row>
    <row r="116" spans="2:65" s="1" customFormat="1" ht="16.5" customHeight="1" x14ac:dyDescent="0.2">
      <c r="B116" s="25"/>
      <c r="E116" s="194" t="str">
        <f>E11</f>
        <v xml:space="preserve">04.2 - SO 04.2 - Kanalizácia splašková - prípojky </v>
      </c>
      <c r="F116" s="220"/>
      <c r="G116" s="220"/>
      <c r="H116" s="220"/>
      <c r="L116" s="25"/>
    </row>
    <row r="117" spans="2:65" s="1" customFormat="1" ht="6.95" customHeight="1" x14ac:dyDescent="0.2">
      <c r="B117" s="25"/>
      <c r="L117" s="25"/>
    </row>
    <row r="118" spans="2:65" s="1" customFormat="1" ht="12" customHeight="1" x14ac:dyDescent="0.2">
      <c r="B118" s="25"/>
      <c r="C118" s="22" t="s">
        <v>15</v>
      </c>
      <c r="F118" s="20" t="str">
        <f>F14</f>
        <v xml:space="preserve"> </v>
      </c>
      <c r="I118" s="22" t="s">
        <v>17</v>
      </c>
      <c r="J118" s="45" t="str">
        <f>IF(J14="","",J14)</f>
        <v>12. 9. 2020</v>
      </c>
      <c r="L118" s="25"/>
    </row>
    <row r="119" spans="2:65" s="1" customFormat="1" ht="6.95" customHeight="1" x14ac:dyDescent="0.2">
      <c r="B119" s="25"/>
      <c r="L119" s="25"/>
    </row>
    <row r="120" spans="2:65" s="1" customFormat="1" ht="15.2" customHeight="1" x14ac:dyDescent="0.2">
      <c r="B120" s="25"/>
      <c r="C120" s="22" t="s">
        <v>19</v>
      </c>
      <c r="F120" s="20" t="str">
        <f>E17</f>
        <v>Obec Krakovany, Námestie Sv. Mikuláša 406/4</v>
      </c>
      <c r="I120" s="22" t="s">
        <v>24</v>
      </c>
      <c r="J120" s="23" t="str">
        <f>E23</f>
        <v xml:space="preserve"> </v>
      </c>
      <c r="L120" s="25"/>
    </row>
    <row r="121" spans="2:65" s="1" customFormat="1" ht="15.2" customHeight="1" x14ac:dyDescent="0.2">
      <c r="B121" s="25"/>
      <c r="C121" s="22" t="s">
        <v>23</v>
      </c>
      <c r="F121" s="20" t="str">
        <f>IF(E20="","",E20)</f>
        <v xml:space="preserve"> </v>
      </c>
      <c r="I121" s="22" t="s">
        <v>27</v>
      </c>
      <c r="J121" s="23" t="str">
        <f>E26</f>
        <v xml:space="preserve"> </v>
      </c>
      <c r="L121" s="25"/>
    </row>
    <row r="122" spans="2:65" s="1" customFormat="1" ht="10.35" customHeight="1" x14ac:dyDescent="0.2">
      <c r="B122" s="25"/>
      <c r="L122" s="25"/>
    </row>
    <row r="123" spans="2:65" s="10" customFormat="1" ht="29.25" customHeight="1" x14ac:dyDescent="0.2">
      <c r="B123" s="112"/>
      <c r="C123" s="113" t="s">
        <v>118</v>
      </c>
      <c r="D123" s="114" t="s">
        <v>53</v>
      </c>
      <c r="E123" s="114" t="s">
        <v>49</v>
      </c>
      <c r="F123" s="114" t="s">
        <v>50</v>
      </c>
      <c r="G123" s="114" t="s">
        <v>119</v>
      </c>
      <c r="H123" s="114" t="s">
        <v>120</v>
      </c>
      <c r="I123" s="114" t="s">
        <v>121</v>
      </c>
      <c r="J123" s="115" t="s">
        <v>113</v>
      </c>
      <c r="K123" s="116" t="s">
        <v>122</v>
      </c>
      <c r="L123" s="112"/>
      <c r="M123" s="52" t="s">
        <v>1</v>
      </c>
      <c r="N123" s="53" t="s">
        <v>33</v>
      </c>
      <c r="O123" s="53" t="s">
        <v>123</v>
      </c>
      <c r="P123" s="53" t="s">
        <v>124</v>
      </c>
      <c r="Q123" s="53" t="s">
        <v>125</v>
      </c>
      <c r="R123" s="53" t="s">
        <v>126</v>
      </c>
      <c r="S123" s="53" t="s">
        <v>127</v>
      </c>
      <c r="T123" s="54" t="s">
        <v>128</v>
      </c>
    </row>
    <row r="124" spans="2:65" s="1" customFormat="1" ht="22.9" customHeight="1" x14ac:dyDescent="0.25">
      <c r="B124" s="25"/>
      <c r="C124" s="57" t="s">
        <v>114</v>
      </c>
      <c r="J124" s="117"/>
      <c r="L124" s="25"/>
      <c r="M124" s="55"/>
      <c r="N124" s="46"/>
      <c r="O124" s="46"/>
      <c r="P124" s="118">
        <f>P125</f>
        <v>0</v>
      </c>
      <c r="Q124" s="46"/>
      <c r="R124" s="118">
        <f>R125</f>
        <v>0</v>
      </c>
      <c r="S124" s="46"/>
      <c r="T124" s="119">
        <f>T125</f>
        <v>0</v>
      </c>
      <c r="AT124" s="13" t="s">
        <v>67</v>
      </c>
      <c r="AU124" s="13" t="s">
        <v>115</v>
      </c>
      <c r="BK124" s="120">
        <f>BK125</f>
        <v>0</v>
      </c>
    </row>
    <row r="125" spans="2:65" s="11" customFormat="1" ht="25.9" customHeight="1" x14ac:dyDescent="0.2">
      <c r="B125" s="121"/>
      <c r="D125" s="122" t="s">
        <v>67</v>
      </c>
      <c r="E125" s="123" t="s">
        <v>129</v>
      </c>
      <c r="F125" s="123" t="s">
        <v>130</v>
      </c>
      <c r="J125" s="124"/>
      <c r="L125" s="121"/>
      <c r="M125" s="125"/>
      <c r="N125" s="126"/>
      <c r="O125" s="126"/>
      <c r="P125" s="127">
        <f>P126+P139+P141</f>
        <v>0</v>
      </c>
      <c r="Q125" s="126"/>
      <c r="R125" s="127">
        <f>R126+R139+R141</f>
        <v>0</v>
      </c>
      <c r="S125" s="126"/>
      <c r="T125" s="128">
        <f>T126+T139+T141</f>
        <v>0</v>
      </c>
      <c r="V125" s="11">
        <f>SUM(V127:V147)</f>
        <v>0</v>
      </c>
      <c r="AR125" s="122" t="s">
        <v>76</v>
      </c>
      <c r="AT125" s="129" t="s">
        <v>67</v>
      </c>
      <c r="AU125" s="129" t="s">
        <v>68</v>
      </c>
      <c r="AY125" s="122" t="s">
        <v>131</v>
      </c>
      <c r="BK125" s="130">
        <f>BK126+BK139+BK141</f>
        <v>0</v>
      </c>
    </row>
    <row r="126" spans="2:65" s="11" customFormat="1" ht="22.9" customHeight="1" x14ac:dyDescent="0.2">
      <c r="B126" s="121"/>
      <c r="D126" s="122" t="s">
        <v>67</v>
      </c>
      <c r="E126" s="131" t="s">
        <v>76</v>
      </c>
      <c r="F126" s="131" t="s">
        <v>132</v>
      </c>
      <c r="J126" s="132"/>
      <c r="L126" s="121"/>
      <c r="M126" s="125"/>
      <c r="N126" s="126"/>
      <c r="O126" s="126"/>
      <c r="P126" s="127">
        <f>SUM(P127:P138)</f>
        <v>0</v>
      </c>
      <c r="Q126" s="126"/>
      <c r="R126" s="127">
        <f>SUM(R127:R138)</f>
        <v>0</v>
      </c>
      <c r="S126" s="126"/>
      <c r="T126" s="128">
        <f>SUM(T127:T138)</f>
        <v>0</v>
      </c>
      <c r="AR126" s="122" t="s">
        <v>76</v>
      </c>
      <c r="AT126" s="129" t="s">
        <v>67</v>
      </c>
      <c r="AU126" s="129" t="s">
        <v>76</v>
      </c>
      <c r="AY126" s="122" t="s">
        <v>131</v>
      </c>
      <c r="BK126" s="130">
        <f>SUM(BK127:BK138)</f>
        <v>0</v>
      </c>
    </row>
    <row r="127" spans="2:65" s="1" customFormat="1" ht="24" customHeight="1" x14ac:dyDescent="0.2">
      <c r="B127" s="133"/>
      <c r="C127" s="134" t="s">
        <v>76</v>
      </c>
      <c r="D127" s="134" t="s">
        <v>133</v>
      </c>
      <c r="E127" s="135" t="s">
        <v>204</v>
      </c>
      <c r="F127" s="136" t="s">
        <v>205</v>
      </c>
      <c r="G127" s="137" t="s">
        <v>136</v>
      </c>
      <c r="H127" s="138">
        <v>368.1</v>
      </c>
      <c r="I127" s="138"/>
      <c r="J127" s="138"/>
      <c r="K127" s="136" t="s">
        <v>1</v>
      </c>
      <c r="L127" s="25"/>
      <c r="M127" s="139" t="s">
        <v>1</v>
      </c>
      <c r="N127" s="140" t="s">
        <v>35</v>
      </c>
      <c r="O127" s="141">
        <v>0</v>
      </c>
      <c r="P127" s="141">
        <f t="shared" ref="P127:P138" si="0">O127*H127</f>
        <v>0</v>
      </c>
      <c r="Q127" s="141">
        <v>0</v>
      </c>
      <c r="R127" s="141">
        <f t="shared" ref="R127:R138" si="1">Q127*H127</f>
        <v>0</v>
      </c>
      <c r="S127" s="141">
        <v>0</v>
      </c>
      <c r="T127" s="142">
        <f t="shared" ref="T127:T138" si="2">S127*H127</f>
        <v>0</v>
      </c>
      <c r="V127" s="1">
        <f>H127*I127</f>
        <v>0</v>
      </c>
      <c r="AR127" s="143" t="s">
        <v>135</v>
      </c>
      <c r="AT127" s="143" t="s">
        <v>133</v>
      </c>
      <c r="AU127" s="143" t="s">
        <v>90</v>
      </c>
      <c r="AY127" s="13" t="s">
        <v>131</v>
      </c>
      <c r="BE127" s="144">
        <f t="shared" ref="BE127:BE138" si="3">IF(N127="základná",J127,0)</f>
        <v>0</v>
      </c>
      <c r="BF127" s="144">
        <f t="shared" ref="BF127:BF138" si="4">IF(N127="znížená",J127,0)</f>
        <v>0</v>
      </c>
      <c r="BG127" s="144">
        <f t="shared" ref="BG127:BG138" si="5">IF(N127="zákl. prenesená",J127,0)</f>
        <v>0</v>
      </c>
      <c r="BH127" s="144">
        <f t="shared" ref="BH127:BH138" si="6">IF(N127="zníž. prenesená",J127,0)</f>
        <v>0</v>
      </c>
      <c r="BI127" s="144">
        <f t="shared" ref="BI127:BI138" si="7">IF(N127="nulová",J127,0)</f>
        <v>0</v>
      </c>
      <c r="BJ127" s="13" t="s">
        <v>90</v>
      </c>
      <c r="BK127" s="145">
        <f t="shared" ref="BK127:BK138" si="8">ROUND(I127*H127,3)</f>
        <v>0</v>
      </c>
      <c r="BL127" s="13" t="s">
        <v>135</v>
      </c>
      <c r="BM127" s="143" t="s">
        <v>135</v>
      </c>
    </row>
    <row r="128" spans="2:65" s="1" customFormat="1" ht="36" customHeight="1" x14ac:dyDescent="0.2">
      <c r="B128" s="133"/>
      <c r="C128" s="134" t="s">
        <v>90</v>
      </c>
      <c r="D128" s="134" t="s">
        <v>133</v>
      </c>
      <c r="E128" s="135" t="s">
        <v>206</v>
      </c>
      <c r="F128" s="136" t="s">
        <v>207</v>
      </c>
      <c r="G128" s="137" t="s">
        <v>136</v>
      </c>
      <c r="H128" s="138">
        <v>368.1</v>
      </c>
      <c r="I128" s="138"/>
      <c r="J128" s="138"/>
      <c r="K128" s="136" t="s">
        <v>1</v>
      </c>
      <c r="L128" s="25"/>
      <c r="M128" s="139" t="s">
        <v>1</v>
      </c>
      <c r="N128" s="140" t="s">
        <v>35</v>
      </c>
      <c r="O128" s="141">
        <v>0</v>
      </c>
      <c r="P128" s="141">
        <f t="shared" si="0"/>
        <v>0</v>
      </c>
      <c r="Q128" s="141">
        <v>0</v>
      </c>
      <c r="R128" s="141">
        <f t="shared" si="1"/>
        <v>0</v>
      </c>
      <c r="S128" s="141">
        <v>0</v>
      </c>
      <c r="T128" s="142">
        <f t="shared" si="2"/>
        <v>0</v>
      </c>
      <c r="V128" s="158">
        <f t="shared" ref="V128:V147" si="9">H128*I128</f>
        <v>0</v>
      </c>
      <c r="AR128" s="143" t="s">
        <v>135</v>
      </c>
      <c r="AT128" s="143" t="s">
        <v>133</v>
      </c>
      <c r="AU128" s="143" t="s">
        <v>90</v>
      </c>
      <c r="AY128" s="13" t="s">
        <v>131</v>
      </c>
      <c r="BE128" s="144">
        <f t="shared" si="3"/>
        <v>0</v>
      </c>
      <c r="BF128" s="144">
        <f t="shared" si="4"/>
        <v>0</v>
      </c>
      <c r="BG128" s="144">
        <f t="shared" si="5"/>
        <v>0</v>
      </c>
      <c r="BH128" s="144">
        <f t="shared" si="6"/>
        <v>0</v>
      </c>
      <c r="BI128" s="144">
        <f t="shared" si="7"/>
        <v>0</v>
      </c>
      <c r="BJ128" s="13" t="s">
        <v>90</v>
      </c>
      <c r="BK128" s="145">
        <f t="shared" si="8"/>
        <v>0</v>
      </c>
      <c r="BL128" s="13" t="s">
        <v>135</v>
      </c>
      <c r="BM128" s="143" t="s">
        <v>138</v>
      </c>
    </row>
    <row r="129" spans="2:65" s="1" customFormat="1" ht="24" customHeight="1" x14ac:dyDescent="0.2">
      <c r="B129" s="133"/>
      <c r="C129" s="134" t="s">
        <v>137</v>
      </c>
      <c r="D129" s="134" t="s">
        <v>133</v>
      </c>
      <c r="E129" s="135" t="s">
        <v>208</v>
      </c>
      <c r="F129" s="136" t="s">
        <v>209</v>
      </c>
      <c r="G129" s="137" t="s">
        <v>134</v>
      </c>
      <c r="H129" s="138">
        <v>353.6</v>
      </c>
      <c r="I129" s="138"/>
      <c r="J129" s="138"/>
      <c r="K129" s="136" t="s">
        <v>1</v>
      </c>
      <c r="L129" s="25"/>
      <c r="M129" s="139" t="s">
        <v>1</v>
      </c>
      <c r="N129" s="140" t="s">
        <v>35</v>
      </c>
      <c r="O129" s="141">
        <v>0</v>
      </c>
      <c r="P129" s="141">
        <f t="shared" si="0"/>
        <v>0</v>
      </c>
      <c r="Q129" s="141">
        <v>0</v>
      </c>
      <c r="R129" s="141">
        <f t="shared" si="1"/>
        <v>0</v>
      </c>
      <c r="S129" s="141">
        <v>0</v>
      </c>
      <c r="T129" s="142">
        <f t="shared" si="2"/>
        <v>0</v>
      </c>
      <c r="V129" s="158">
        <f t="shared" si="9"/>
        <v>0</v>
      </c>
      <c r="AR129" s="143" t="s">
        <v>135</v>
      </c>
      <c r="AT129" s="143" t="s">
        <v>133</v>
      </c>
      <c r="AU129" s="143" t="s">
        <v>90</v>
      </c>
      <c r="AY129" s="13" t="s">
        <v>131</v>
      </c>
      <c r="BE129" s="144">
        <f t="shared" si="3"/>
        <v>0</v>
      </c>
      <c r="BF129" s="144">
        <f t="shared" si="4"/>
        <v>0</v>
      </c>
      <c r="BG129" s="144">
        <f t="shared" si="5"/>
        <v>0</v>
      </c>
      <c r="BH129" s="144">
        <f t="shared" si="6"/>
        <v>0</v>
      </c>
      <c r="BI129" s="144">
        <f t="shared" si="7"/>
        <v>0</v>
      </c>
      <c r="BJ129" s="13" t="s">
        <v>90</v>
      </c>
      <c r="BK129" s="145">
        <f t="shared" si="8"/>
        <v>0</v>
      </c>
      <c r="BL129" s="13" t="s">
        <v>135</v>
      </c>
      <c r="BM129" s="143" t="s">
        <v>139</v>
      </c>
    </row>
    <row r="130" spans="2:65" s="1" customFormat="1" ht="24" customHeight="1" x14ac:dyDescent="0.2">
      <c r="B130" s="133"/>
      <c r="C130" s="134" t="s">
        <v>135</v>
      </c>
      <c r="D130" s="134" t="s">
        <v>133</v>
      </c>
      <c r="E130" s="135" t="s">
        <v>210</v>
      </c>
      <c r="F130" s="136" t="s">
        <v>211</v>
      </c>
      <c r="G130" s="137" t="s">
        <v>134</v>
      </c>
      <c r="H130" s="138">
        <v>353.6</v>
      </c>
      <c r="I130" s="138"/>
      <c r="J130" s="138"/>
      <c r="K130" s="136" t="s">
        <v>1</v>
      </c>
      <c r="L130" s="25"/>
      <c r="M130" s="139" t="s">
        <v>1</v>
      </c>
      <c r="N130" s="140" t="s">
        <v>35</v>
      </c>
      <c r="O130" s="141">
        <v>0</v>
      </c>
      <c r="P130" s="141">
        <f t="shared" si="0"/>
        <v>0</v>
      </c>
      <c r="Q130" s="141">
        <v>0</v>
      </c>
      <c r="R130" s="141">
        <f t="shared" si="1"/>
        <v>0</v>
      </c>
      <c r="S130" s="141">
        <v>0</v>
      </c>
      <c r="T130" s="142">
        <f t="shared" si="2"/>
        <v>0</v>
      </c>
      <c r="V130" s="158">
        <f t="shared" si="9"/>
        <v>0</v>
      </c>
      <c r="AR130" s="143" t="s">
        <v>135</v>
      </c>
      <c r="AT130" s="143" t="s">
        <v>133</v>
      </c>
      <c r="AU130" s="143" t="s">
        <v>90</v>
      </c>
      <c r="AY130" s="13" t="s">
        <v>131</v>
      </c>
      <c r="BE130" s="144">
        <f t="shared" si="3"/>
        <v>0</v>
      </c>
      <c r="BF130" s="144">
        <f t="shared" si="4"/>
        <v>0</v>
      </c>
      <c r="BG130" s="144">
        <f t="shared" si="5"/>
        <v>0</v>
      </c>
      <c r="BH130" s="144">
        <f t="shared" si="6"/>
        <v>0</v>
      </c>
      <c r="BI130" s="144">
        <f t="shared" si="7"/>
        <v>0</v>
      </c>
      <c r="BJ130" s="13" t="s">
        <v>90</v>
      </c>
      <c r="BK130" s="145">
        <f t="shared" si="8"/>
        <v>0</v>
      </c>
      <c r="BL130" s="13" t="s">
        <v>135</v>
      </c>
      <c r="BM130" s="143" t="s">
        <v>141</v>
      </c>
    </row>
    <row r="131" spans="2:65" s="1" customFormat="1" ht="24" customHeight="1" x14ac:dyDescent="0.2">
      <c r="B131" s="133"/>
      <c r="C131" s="134" t="s">
        <v>140</v>
      </c>
      <c r="D131" s="134" t="s">
        <v>133</v>
      </c>
      <c r="E131" s="135" t="s">
        <v>212</v>
      </c>
      <c r="F131" s="136" t="s">
        <v>213</v>
      </c>
      <c r="G131" s="137" t="s">
        <v>136</v>
      </c>
      <c r="H131" s="138">
        <v>368.1</v>
      </c>
      <c r="I131" s="138"/>
      <c r="J131" s="138"/>
      <c r="K131" s="136" t="s">
        <v>1</v>
      </c>
      <c r="L131" s="25"/>
      <c r="M131" s="139" t="s">
        <v>1</v>
      </c>
      <c r="N131" s="140" t="s">
        <v>35</v>
      </c>
      <c r="O131" s="141">
        <v>0</v>
      </c>
      <c r="P131" s="141">
        <f t="shared" si="0"/>
        <v>0</v>
      </c>
      <c r="Q131" s="141">
        <v>0</v>
      </c>
      <c r="R131" s="141">
        <f t="shared" si="1"/>
        <v>0</v>
      </c>
      <c r="S131" s="141">
        <v>0</v>
      </c>
      <c r="T131" s="142">
        <f t="shared" si="2"/>
        <v>0</v>
      </c>
      <c r="V131" s="158">
        <f t="shared" si="9"/>
        <v>0</v>
      </c>
      <c r="AR131" s="143" t="s">
        <v>135</v>
      </c>
      <c r="AT131" s="143" t="s">
        <v>133</v>
      </c>
      <c r="AU131" s="143" t="s">
        <v>90</v>
      </c>
      <c r="AY131" s="13" t="s">
        <v>131</v>
      </c>
      <c r="BE131" s="144">
        <f t="shared" si="3"/>
        <v>0</v>
      </c>
      <c r="BF131" s="144">
        <f t="shared" si="4"/>
        <v>0</v>
      </c>
      <c r="BG131" s="144">
        <f t="shared" si="5"/>
        <v>0</v>
      </c>
      <c r="BH131" s="144">
        <f t="shared" si="6"/>
        <v>0</v>
      </c>
      <c r="BI131" s="144">
        <f t="shared" si="7"/>
        <v>0</v>
      </c>
      <c r="BJ131" s="13" t="s">
        <v>90</v>
      </c>
      <c r="BK131" s="145">
        <f t="shared" si="8"/>
        <v>0</v>
      </c>
      <c r="BL131" s="13" t="s">
        <v>135</v>
      </c>
      <c r="BM131" s="143" t="s">
        <v>142</v>
      </c>
    </row>
    <row r="132" spans="2:65" s="1" customFormat="1" ht="24" customHeight="1" x14ac:dyDescent="0.2">
      <c r="B132" s="133"/>
      <c r="C132" s="134" t="s">
        <v>138</v>
      </c>
      <c r="D132" s="134" t="s">
        <v>133</v>
      </c>
      <c r="E132" s="135" t="s">
        <v>323</v>
      </c>
      <c r="F132" s="136" t="s">
        <v>324</v>
      </c>
      <c r="G132" s="137" t="s">
        <v>136</v>
      </c>
      <c r="H132" s="138">
        <v>368.1</v>
      </c>
      <c r="I132" s="138"/>
      <c r="J132" s="138"/>
      <c r="K132" s="136" t="s">
        <v>1</v>
      </c>
      <c r="L132" s="25"/>
      <c r="M132" s="139" t="s">
        <v>1</v>
      </c>
      <c r="N132" s="140" t="s">
        <v>35</v>
      </c>
      <c r="O132" s="141">
        <v>0</v>
      </c>
      <c r="P132" s="141">
        <f t="shared" si="0"/>
        <v>0</v>
      </c>
      <c r="Q132" s="141">
        <v>0</v>
      </c>
      <c r="R132" s="141">
        <f t="shared" si="1"/>
        <v>0</v>
      </c>
      <c r="S132" s="141">
        <v>0</v>
      </c>
      <c r="T132" s="142">
        <f t="shared" si="2"/>
        <v>0</v>
      </c>
      <c r="V132" s="158">
        <f t="shared" si="9"/>
        <v>0</v>
      </c>
      <c r="AR132" s="143" t="s">
        <v>135</v>
      </c>
      <c r="AT132" s="143" t="s">
        <v>133</v>
      </c>
      <c r="AU132" s="143" t="s">
        <v>90</v>
      </c>
      <c r="AY132" s="13" t="s">
        <v>131</v>
      </c>
      <c r="BE132" s="144">
        <f t="shared" si="3"/>
        <v>0</v>
      </c>
      <c r="BF132" s="144">
        <f t="shared" si="4"/>
        <v>0</v>
      </c>
      <c r="BG132" s="144">
        <f t="shared" si="5"/>
        <v>0</v>
      </c>
      <c r="BH132" s="144">
        <f t="shared" si="6"/>
        <v>0</v>
      </c>
      <c r="BI132" s="144">
        <f t="shared" si="7"/>
        <v>0</v>
      </c>
      <c r="BJ132" s="13" t="s">
        <v>90</v>
      </c>
      <c r="BK132" s="145">
        <f t="shared" si="8"/>
        <v>0</v>
      </c>
      <c r="BL132" s="13" t="s">
        <v>135</v>
      </c>
      <c r="BM132" s="143" t="s">
        <v>144</v>
      </c>
    </row>
    <row r="133" spans="2:65" s="1" customFormat="1" ht="16.5" customHeight="1" x14ac:dyDescent="0.2">
      <c r="B133" s="133"/>
      <c r="C133" s="134" t="s">
        <v>143</v>
      </c>
      <c r="D133" s="134" t="s">
        <v>133</v>
      </c>
      <c r="E133" s="135" t="s">
        <v>216</v>
      </c>
      <c r="F133" s="136" t="s">
        <v>217</v>
      </c>
      <c r="G133" s="137" t="s">
        <v>136</v>
      </c>
      <c r="H133" s="138">
        <v>368.1</v>
      </c>
      <c r="I133" s="138"/>
      <c r="J133" s="138"/>
      <c r="K133" s="136" t="s">
        <v>1</v>
      </c>
      <c r="L133" s="25"/>
      <c r="M133" s="139" t="s">
        <v>1</v>
      </c>
      <c r="N133" s="140" t="s">
        <v>35</v>
      </c>
      <c r="O133" s="141">
        <v>0</v>
      </c>
      <c r="P133" s="141">
        <f t="shared" si="0"/>
        <v>0</v>
      </c>
      <c r="Q133" s="141">
        <v>0</v>
      </c>
      <c r="R133" s="141">
        <f t="shared" si="1"/>
        <v>0</v>
      </c>
      <c r="S133" s="141">
        <v>0</v>
      </c>
      <c r="T133" s="142">
        <f t="shared" si="2"/>
        <v>0</v>
      </c>
      <c r="V133" s="158">
        <f t="shared" si="9"/>
        <v>0</v>
      </c>
      <c r="AR133" s="143" t="s">
        <v>135</v>
      </c>
      <c r="AT133" s="143" t="s">
        <v>133</v>
      </c>
      <c r="AU133" s="143" t="s">
        <v>90</v>
      </c>
      <c r="AY133" s="13" t="s">
        <v>131</v>
      </c>
      <c r="BE133" s="144">
        <f t="shared" si="3"/>
        <v>0</v>
      </c>
      <c r="BF133" s="144">
        <f t="shared" si="4"/>
        <v>0</v>
      </c>
      <c r="BG133" s="144">
        <f t="shared" si="5"/>
        <v>0</v>
      </c>
      <c r="BH133" s="144">
        <f t="shared" si="6"/>
        <v>0</v>
      </c>
      <c r="BI133" s="144">
        <f t="shared" si="7"/>
        <v>0</v>
      </c>
      <c r="BJ133" s="13" t="s">
        <v>90</v>
      </c>
      <c r="BK133" s="145">
        <f t="shared" si="8"/>
        <v>0</v>
      </c>
      <c r="BL133" s="13" t="s">
        <v>135</v>
      </c>
      <c r="BM133" s="143" t="s">
        <v>146</v>
      </c>
    </row>
    <row r="134" spans="2:65" s="1" customFormat="1" ht="24" customHeight="1" x14ac:dyDescent="0.2">
      <c r="B134" s="133"/>
      <c r="C134" s="134" t="s">
        <v>139</v>
      </c>
      <c r="D134" s="134" t="s">
        <v>133</v>
      </c>
      <c r="E134" s="135" t="s">
        <v>218</v>
      </c>
      <c r="F134" s="136" t="s">
        <v>219</v>
      </c>
      <c r="G134" s="137" t="s">
        <v>136</v>
      </c>
      <c r="H134" s="138">
        <v>316.62</v>
      </c>
      <c r="I134" s="138"/>
      <c r="J134" s="138"/>
      <c r="K134" s="136" t="s">
        <v>1</v>
      </c>
      <c r="L134" s="25"/>
      <c r="M134" s="139" t="s">
        <v>1</v>
      </c>
      <c r="N134" s="140" t="s">
        <v>35</v>
      </c>
      <c r="O134" s="141">
        <v>0</v>
      </c>
      <c r="P134" s="141">
        <f t="shared" si="0"/>
        <v>0</v>
      </c>
      <c r="Q134" s="141">
        <v>0</v>
      </c>
      <c r="R134" s="141">
        <f t="shared" si="1"/>
        <v>0</v>
      </c>
      <c r="S134" s="141">
        <v>0</v>
      </c>
      <c r="T134" s="142">
        <f t="shared" si="2"/>
        <v>0</v>
      </c>
      <c r="V134" s="158">
        <f t="shared" si="9"/>
        <v>0</v>
      </c>
      <c r="AR134" s="143" t="s">
        <v>135</v>
      </c>
      <c r="AT134" s="143" t="s">
        <v>133</v>
      </c>
      <c r="AU134" s="143" t="s">
        <v>90</v>
      </c>
      <c r="AY134" s="13" t="s">
        <v>131</v>
      </c>
      <c r="BE134" s="144">
        <f t="shared" si="3"/>
        <v>0</v>
      </c>
      <c r="BF134" s="144">
        <f t="shared" si="4"/>
        <v>0</v>
      </c>
      <c r="BG134" s="144">
        <f t="shared" si="5"/>
        <v>0</v>
      </c>
      <c r="BH134" s="144">
        <f t="shared" si="6"/>
        <v>0</v>
      </c>
      <c r="BI134" s="144">
        <f t="shared" si="7"/>
        <v>0</v>
      </c>
      <c r="BJ134" s="13" t="s">
        <v>90</v>
      </c>
      <c r="BK134" s="145">
        <f t="shared" si="8"/>
        <v>0</v>
      </c>
      <c r="BL134" s="13" t="s">
        <v>135</v>
      </c>
      <c r="BM134" s="143" t="s">
        <v>148</v>
      </c>
    </row>
    <row r="135" spans="2:65" s="1" customFormat="1" ht="16.5" customHeight="1" x14ac:dyDescent="0.2">
      <c r="B135" s="133"/>
      <c r="C135" s="134" t="s">
        <v>147</v>
      </c>
      <c r="D135" s="134" t="s">
        <v>133</v>
      </c>
      <c r="E135" s="135" t="s">
        <v>220</v>
      </c>
      <c r="F135" s="136" t="s">
        <v>325</v>
      </c>
      <c r="G135" s="137" t="s">
        <v>136</v>
      </c>
      <c r="H135" s="138">
        <v>42.12</v>
      </c>
      <c r="I135" s="138"/>
      <c r="J135" s="138"/>
      <c r="K135" s="136" t="s">
        <v>1</v>
      </c>
      <c r="L135" s="25"/>
      <c r="M135" s="139" t="s">
        <v>1</v>
      </c>
      <c r="N135" s="140" t="s">
        <v>35</v>
      </c>
      <c r="O135" s="141">
        <v>0</v>
      </c>
      <c r="P135" s="141">
        <f t="shared" si="0"/>
        <v>0</v>
      </c>
      <c r="Q135" s="141">
        <v>0</v>
      </c>
      <c r="R135" s="141">
        <f t="shared" si="1"/>
        <v>0</v>
      </c>
      <c r="S135" s="141">
        <v>0</v>
      </c>
      <c r="T135" s="142">
        <f t="shared" si="2"/>
        <v>0</v>
      </c>
      <c r="V135" s="158">
        <f t="shared" si="9"/>
        <v>0</v>
      </c>
      <c r="AR135" s="143" t="s">
        <v>135</v>
      </c>
      <c r="AT135" s="143" t="s">
        <v>133</v>
      </c>
      <c r="AU135" s="143" t="s">
        <v>90</v>
      </c>
      <c r="AY135" s="13" t="s">
        <v>131</v>
      </c>
      <c r="BE135" s="144">
        <f t="shared" si="3"/>
        <v>0</v>
      </c>
      <c r="BF135" s="144">
        <f t="shared" si="4"/>
        <v>0</v>
      </c>
      <c r="BG135" s="144">
        <f t="shared" si="5"/>
        <v>0</v>
      </c>
      <c r="BH135" s="144">
        <f t="shared" si="6"/>
        <v>0</v>
      </c>
      <c r="BI135" s="144">
        <f t="shared" si="7"/>
        <v>0</v>
      </c>
      <c r="BJ135" s="13" t="s">
        <v>90</v>
      </c>
      <c r="BK135" s="145">
        <f t="shared" si="8"/>
        <v>0</v>
      </c>
      <c r="BL135" s="13" t="s">
        <v>135</v>
      </c>
      <c r="BM135" s="143" t="s">
        <v>7</v>
      </c>
    </row>
    <row r="136" spans="2:65" s="1" customFormat="1" ht="16.5" customHeight="1" x14ac:dyDescent="0.2">
      <c r="B136" s="133"/>
      <c r="C136" s="146" t="s">
        <v>141</v>
      </c>
      <c r="D136" s="146" t="s">
        <v>145</v>
      </c>
      <c r="E136" s="147" t="s">
        <v>222</v>
      </c>
      <c r="F136" s="148" t="s">
        <v>223</v>
      </c>
      <c r="G136" s="149" t="s">
        <v>192</v>
      </c>
      <c r="H136" s="150">
        <v>80.028000000000006</v>
      </c>
      <c r="I136" s="150"/>
      <c r="J136" s="150"/>
      <c r="K136" s="148" t="s">
        <v>1</v>
      </c>
      <c r="L136" s="151"/>
      <c r="M136" s="152" t="s">
        <v>1</v>
      </c>
      <c r="N136" s="153" t="s">
        <v>35</v>
      </c>
      <c r="O136" s="141">
        <v>0</v>
      </c>
      <c r="P136" s="141">
        <f t="shared" si="0"/>
        <v>0</v>
      </c>
      <c r="Q136" s="141">
        <v>0</v>
      </c>
      <c r="R136" s="141">
        <f t="shared" si="1"/>
        <v>0</v>
      </c>
      <c r="S136" s="141">
        <v>0</v>
      </c>
      <c r="T136" s="142">
        <f t="shared" si="2"/>
        <v>0</v>
      </c>
      <c r="V136" s="158">
        <f t="shared" si="9"/>
        <v>0</v>
      </c>
      <c r="AR136" s="143" t="s">
        <v>139</v>
      </c>
      <c r="AT136" s="143" t="s">
        <v>145</v>
      </c>
      <c r="AU136" s="143" t="s">
        <v>90</v>
      </c>
      <c r="AY136" s="13" t="s">
        <v>131</v>
      </c>
      <c r="BE136" s="144">
        <f t="shared" si="3"/>
        <v>0</v>
      </c>
      <c r="BF136" s="144">
        <f t="shared" si="4"/>
        <v>0</v>
      </c>
      <c r="BG136" s="144">
        <f t="shared" si="5"/>
        <v>0</v>
      </c>
      <c r="BH136" s="144">
        <f t="shared" si="6"/>
        <v>0</v>
      </c>
      <c r="BI136" s="144">
        <f t="shared" si="7"/>
        <v>0</v>
      </c>
      <c r="BJ136" s="13" t="s">
        <v>90</v>
      </c>
      <c r="BK136" s="145">
        <f t="shared" si="8"/>
        <v>0</v>
      </c>
      <c r="BL136" s="13" t="s">
        <v>135</v>
      </c>
      <c r="BM136" s="143" t="s">
        <v>151</v>
      </c>
    </row>
    <row r="137" spans="2:65" s="1" customFormat="1" ht="16.5" customHeight="1" x14ac:dyDescent="0.2">
      <c r="B137" s="133"/>
      <c r="C137" s="146" t="s">
        <v>149</v>
      </c>
      <c r="D137" s="146" t="s">
        <v>145</v>
      </c>
      <c r="E137" s="147" t="s">
        <v>224</v>
      </c>
      <c r="F137" s="148" t="s">
        <v>225</v>
      </c>
      <c r="G137" s="149" t="s">
        <v>192</v>
      </c>
      <c r="H137" s="150">
        <v>664.90200000000004</v>
      </c>
      <c r="I137" s="150"/>
      <c r="J137" s="150"/>
      <c r="K137" s="148" t="s">
        <v>1</v>
      </c>
      <c r="L137" s="151"/>
      <c r="M137" s="152" t="s">
        <v>1</v>
      </c>
      <c r="N137" s="153" t="s">
        <v>35</v>
      </c>
      <c r="O137" s="141">
        <v>0</v>
      </c>
      <c r="P137" s="141">
        <f t="shared" si="0"/>
        <v>0</v>
      </c>
      <c r="Q137" s="141">
        <v>0</v>
      </c>
      <c r="R137" s="141">
        <f t="shared" si="1"/>
        <v>0</v>
      </c>
      <c r="S137" s="141">
        <v>0</v>
      </c>
      <c r="T137" s="142">
        <f t="shared" si="2"/>
        <v>0</v>
      </c>
      <c r="V137" s="158">
        <f t="shared" si="9"/>
        <v>0</v>
      </c>
      <c r="AR137" s="143" t="s">
        <v>139</v>
      </c>
      <c r="AT137" s="143" t="s">
        <v>145</v>
      </c>
      <c r="AU137" s="143" t="s">
        <v>90</v>
      </c>
      <c r="AY137" s="13" t="s">
        <v>131</v>
      </c>
      <c r="BE137" s="144">
        <f t="shared" si="3"/>
        <v>0</v>
      </c>
      <c r="BF137" s="144">
        <f t="shared" si="4"/>
        <v>0</v>
      </c>
      <c r="BG137" s="144">
        <f t="shared" si="5"/>
        <v>0</v>
      </c>
      <c r="BH137" s="144">
        <f t="shared" si="6"/>
        <v>0</v>
      </c>
      <c r="BI137" s="144">
        <f t="shared" si="7"/>
        <v>0</v>
      </c>
      <c r="BJ137" s="13" t="s">
        <v>90</v>
      </c>
      <c r="BK137" s="145">
        <f t="shared" si="8"/>
        <v>0</v>
      </c>
      <c r="BL137" s="13" t="s">
        <v>135</v>
      </c>
      <c r="BM137" s="143" t="s">
        <v>152</v>
      </c>
    </row>
    <row r="138" spans="2:65" s="1" customFormat="1" ht="24" customHeight="1" x14ac:dyDescent="0.2">
      <c r="B138" s="133"/>
      <c r="C138" s="146" t="s">
        <v>142</v>
      </c>
      <c r="D138" s="146" t="s">
        <v>145</v>
      </c>
      <c r="E138" s="147" t="s">
        <v>326</v>
      </c>
      <c r="F138" s="148" t="s">
        <v>333</v>
      </c>
      <c r="G138" s="149" t="s">
        <v>150</v>
      </c>
      <c r="H138" s="150">
        <v>375</v>
      </c>
      <c r="I138" s="150"/>
      <c r="J138" s="150"/>
      <c r="K138" s="148" t="s">
        <v>1</v>
      </c>
      <c r="L138" s="151"/>
      <c r="M138" s="152" t="s">
        <v>1</v>
      </c>
      <c r="N138" s="153" t="s">
        <v>35</v>
      </c>
      <c r="O138" s="141">
        <v>0</v>
      </c>
      <c r="P138" s="141">
        <f t="shared" si="0"/>
        <v>0</v>
      </c>
      <c r="Q138" s="141">
        <v>0</v>
      </c>
      <c r="R138" s="141">
        <f t="shared" si="1"/>
        <v>0</v>
      </c>
      <c r="S138" s="141">
        <v>0</v>
      </c>
      <c r="T138" s="142">
        <f t="shared" si="2"/>
        <v>0</v>
      </c>
      <c r="V138" s="158">
        <f t="shared" si="9"/>
        <v>0</v>
      </c>
      <c r="AR138" s="143" t="s">
        <v>139</v>
      </c>
      <c r="AT138" s="143" t="s">
        <v>145</v>
      </c>
      <c r="AU138" s="143" t="s">
        <v>90</v>
      </c>
      <c r="AY138" s="13" t="s">
        <v>131</v>
      </c>
      <c r="BE138" s="144">
        <f t="shared" si="3"/>
        <v>0</v>
      </c>
      <c r="BF138" s="144">
        <f t="shared" si="4"/>
        <v>0</v>
      </c>
      <c r="BG138" s="144">
        <f t="shared" si="5"/>
        <v>0</v>
      </c>
      <c r="BH138" s="144">
        <f t="shared" si="6"/>
        <v>0</v>
      </c>
      <c r="BI138" s="144">
        <f t="shared" si="7"/>
        <v>0</v>
      </c>
      <c r="BJ138" s="13" t="s">
        <v>90</v>
      </c>
      <c r="BK138" s="145">
        <f t="shared" si="8"/>
        <v>0</v>
      </c>
      <c r="BL138" s="13" t="s">
        <v>135</v>
      </c>
      <c r="BM138" s="143" t="s">
        <v>154</v>
      </c>
    </row>
    <row r="139" spans="2:65" s="11" customFormat="1" ht="22.9" customHeight="1" x14ac:dyDescent="0.2">
      <c r="B139" s="121"/>
      <c r="D139" s="122" t="s">
        <v>67</v>
      </c>
      <c r="E139" s="131" t="s">
        <v>135</v>
      </c>
      <c r="F139" s="131" t="s">
        <v>226</v>
      </c>
      <c r="J139" s="132"/>
      <c r="L139" s="121"/>
      <c r="M139" s="125"/>
      <c r="N139" s="126"/>
      <c r="O139" s="126"/>
      <c r="P139" s="127">
        <f>P140</f>
        <v>0</v>
      </c>
      <c r="Q139" s="126"/>
      <c r="R139" s="127">
        <f>R140</f>
        <v>0</v>
      </c>
      <c r="S139" s="126"/>
      <c r="T139" s="128">
        <f>T140</f>
        <v>0</v>
      </c>
      <c r="V139" s="158">
        <f t="shared" si="9"/>
        <v>0</v>
      </c>
      <c r="AR139" s="122" t="s">
        <v>76</v>
      </c>
      <c r="AT139" s="129" t="s">
        <v>67</v>
      </c>
      <c r="AU139" s="129" t="s">
        <v>76</v>
      </c>
      <c r="AY139" s="122" t="s">
        <v>131</v>
      </c>
      <c r="BK139" s="130">
        <f>BK140</f>
        <v>0</v>
      </c>
    </row>
    <row r="140" spans="2:65" s="1" customFormat="1" ht="24" customHeight="1" x14ac:dyDescent="0.2">
      <c r="B140" s="133"/>
      <c r="C140" s="134" t="s">
        <v>153</v>
      </c>
      <c r="D140" s="134" t="s">
        <v>133</v>
      </c>
      <c r="E140" s="135" t="s">
        <v>227</v>
      </c>
      <c r="F140" s="136" t="s">
        <v>228</v>
      </c>
      <c r="G140" s="137" t="s">
        <v>136</v>
      </c>
      <c r="H140" s="138">
        <v>9.36</v>
      </c>
      <c r="I140" s="138"/>
      <c r="J140" s="138"/>
      <c r="K140" s="136" t="s">
        <v>1</v>
      </c>
      <c r="L140" s="25"/>
      <c r="M140" s="139" t="s">
        <v>1</v>
      </c>
      <c r="N140" s="140" t="s">
        <v>35</v>
      </c>
      <c r="O140" s="141">
        <v>0</v>
      </c>
      <c r="P140" s="141">
        <f>O140*H140</f>
        <v>0</v>
      </c>
      <c r="Q140" s="141">
        <v>0</v>
      </c>
      <c r="R140" s="141">
        <f>Q140*H140</f>
        <v>0</v>
      </c>
      <c r="S140" s="141">
        <v>0</v>
      </c>
      <c r="T140" s="142">
        <f>S140*H140</f>
        <v>0</v>
      </c>
      <c r="V140" s="158">
        <f t="shared" si="9"/>
        <v>0</v>
      </c>
      <c r="AR140" s="143" t="s">
        <v>135</v>
      </c>
      <c r="AT140" s="143" t="s">
        <v>133</v>
      </c>
      <c r="AU140" s="143" t="s">
        <v>90</v>
      </c>
      <c r="AY140" s="13" t="s">
        <v>131</v>
      </c>
      <c r="BE140" s="144">
        <f>IF(N140="základná",J140,0)</f>
        <v>0</v>
      </c>
      <c r="BF140" s="144">
        <f>IF(N140="znížená",J140,0)</f>
        <v>0</v>
      </c>
      <c r="BG140" s="144">
        <f>IF(N140="zákl. prenesená",J140,0)</f>
        <v>0</v>
      </c>
      <c r="BH140" s="144">
        <f>IF(N140="zníž. prenesená",J140,0)</f>
        <v>0</v>
      </c>
      <c r="BI140" s="144">
        <f>IF(N140="nulová",J140,0)</f>
        <v>0</v>
      </c>
      <c r="BJ140" s="13" t="s">
        <v>90</v>
      </c>
      <c r="BK140" s="145">
        <f>ROUND(I140*H140,3)</f>
        <v>0</v>
      </c>
      <c r="BL140" s="13" t="s">
        <v>135</v>
      </c>
      <c r="BM140" s="143" t="s">
        <v>155</v>
      </c>
    </row>
    <row r="141" spans="2:65" s="11" customFormat="1" ht="22.9" customHeight="1" x14ac:dyDescent="0.2">
      <c r="B141" s="121"/>
      <c r="D141" s="122" t="s">
        <v>67</v>
      </c>
      <c r="E141" s="131" t="s">
        <v>139</v>
      </c>
      <c r="F141" s="131" t="s">
        <v>231</v>
      </c>
      <c r="J141" s="132"/>
      <c r="L141" s="121"/>
      <c r="M141" s="125"/>
      <c r="N141" s="126"/>
      <c r="O141" s="126"/>
      <c r="P141" s="127">
        <f>SUM(P142:P147)</f>
        <v>0</v>
      </c>
      <c r="Q141" s="126"/>
      <c r="R141" s="127">
        <f>SUM(R142:R147)</f>
        <v>0</v>
      </c>
      <c r="S141" s="126"/>
      <c r="T141" s="128">
        <f>SUM(T142:T147)</f>
        <v>0</v>
      </c>
      <c r="V141" s="158">
        <f t="shared" si="9"/>
        <v>0</v>
      </c>
      <c r="AR141" s="122" t="s">
        <v>76</v>
      </c>
      <c r="AT141" s="129" t="s">
        <v>67</v>
      </c>
      <c r="AU141" s="129" t="s">
        <v>76</v>
      </c>
      <c r="AY141" s="122" t="s">
        <v>131</v>
      </c>
      <c r="BK141" s="130">
        <f>SUM(BK142:BK147)</f>
        <v>0</v>
      </c>
    </row>
    <row r="142" spans="2:65" s="1" customFormat="1" ht="24" customHeight="1" x14ac:dyDescent="0.2">
      <c r="B142" s="133"/>
      <c r="C142" s="134" t="s">
        <v>144</v>
      </c>
      <c r="D142" s="134" t="s">
        <v>133</v>
      </c>
      <c r="E142" s="135" t="s">
        <v>327</v>
      </c>
      <c r="F142" s="136" t="s">
        <v>334</v>
      </c>
      <c r="G142" s="137" t="s">
        <v>150</v>
      </c>
      <c r="H142" s="138">
        <v>104</v>
      </c>
      <c r="I142" s="138"/>
      <c r="J142" s="138"/>
      <c r="K142" s="136" t="s">
        <v>1</v>
      </c>
      <c r="L142" s="25"/>
      <c r="M142" s="139" t="s">
        <v>1</v>
      </c>
      <c r="N142" s="140" t="s">
        <v>35</v>
      </c>
      <c r="O142" s="141">
        <v>0</v>
      </c>
      <c r="P142" s="141">
        <f t="shared" ref="P142:P147" si="10">O142*H142</f>
        <v>0</v>
      </c>
      <c r="Q142" s="141">
        <v>0</v>
      </c>
      <c r="R142" s="141">
        <f t="shared" ref="R142:R147" si="11">Q142*H142</f>
        <v>0</v>
      </c>
      <c r="S142" s="141">
        <v>0</v>
      </c>
      <c r="T142" s="142">
        <f t="shared" ref="T142:T147" si="12">S142*H142</f>
        <v>0</v>
      </c>
      <c r="V142" s="158">
        <f t="shared" si="9"/>
        <v>0</v>
      </c>
      <c r="AR142" s="143" t="s">
        <v>135</v>
      </c>
      <c r="AT142" s="143" t="s">
        <v>133</v>
      </c>
      <c r="AU142" s="143" t="s">
        <v>90</v>
      </c>
      <c r="AY142" s="13" t="s">
        <v>131</v>
      </c>
      <c r="BE142" s="144">
        <f t="shared" ref="BE142:BE147" si="13">IF(N142="základná",J142,0)</f>
        <v>0</v>
      </c>
      <c r="BF142" s="144">
        <f t="shared" ref="BF142:BF147" si="14">IF(N142="znížená",J142,0)</f>
        <v>0</v>
      </c>
      <c r="BG142" s="144">
        <f t="shared" ref="BG142:BG147" si="15">IF(N142="zákl. prenesená",J142,0)</f>
        <v>0</v>
      </c>
      <c r="BH142" s="144">
        <f t="shared" ref="BH142:BH147" si="16">IF(N142="zníž. prenesená",J142,0)</f>
        <v>0</v>
      </c>
      <c r="BI142" s="144">
        <f t="shared" ref="BI142:BI147" si="17">IF(N142="nulová",J142,0)</f>
        <v>0</v>
      </c>
      <c r="BJ142" s="13" t="s">
        <v>90</v>
      </c>
      <c r="BK142" s="145">
        <f t="shared" ref="BK142:BK147" si="18">ROUND(I142*H142,3)</f>
        <v>0</v>
      </c>
      <c r="BL142" s="13" t="s">
        <v>135</v>
      </c>
      <c r="BM142" s="143" t="s">
        <v>157</v>
      </c>
    </row>
    <row r="143" spans="2:65" s="1" customFormat="1" ht="24" customHeight="1" x14ac:dyDescent="0.2">
      <c r="B143" s="133"/>
      <c r="C143" s="146" t="s">
        <v>156</v>
      </c>
      <c r="D143" s="146" t="s">
        <v>145</v>
      </c>
      <c r="E143" s="147" t="s">
        <v>328</v>
      </c>
      <c r="F143" s="148" t="s">
        <v>335</v>
      </c>
      <c r="G143" s="149" t="s">
        <v>234</v>
      </c>
      <c r="H143" s="150">
        <v>22</v>
      </c>
      <c r="I143" s="150"/>
      <c r="J143" s="150"/>
      <c r="K143" s="148" t="s">
        <v>1</v>
      </c>
      <c r="L143" s="151"/>
      <c r="M143" s="152" t="s">
        <v>1</v>
      </c>
      <c r="N143" s="153" t="s">
        <v>35</v>
      </c>
      <c r="O143" s="141">
        <v>0</v>
      </c>
      <c r="P143" s="141">
        <f t="shared" si="10"/>
        <v>0</v>
      </c>
      <c r="Q143" s="141">
        <v>0</v>
      </c>
      <c r="R143" s="141">
        <f t="shared" si="11"/>
        <v>0</v>
      </c>
      <c r="S143" s="141">
        <v>0</v>
      </c>
      <c r="T143" s="142">
        <f t="shared" si="12"/>
        <v>0</v>
      </c>
      <c r="V143" s="158">
        <f t="shared" si="9"/>
        <v>0</v>
      </c>
      <c r="AR143" s="143" t="s">
        <v>139</v>
      </c>
      <c r="AT143" s="143" t="s">
        <v>145</v>
      </c>
      <c r="AU143" s="143" t="s">
        <v>90</v>
      </c>
      <c r="AY143" s="13" t="s">
        <v>131</v>
      </c>
      <c r="BE143" s="144">
        <f t="shared" si="13"/>
        <v>0</v>
      </c>
      <c r="BF143" s="144">
        <f t="shared" si="14"/>
        <v>0</v>
      </c>
      <c r="BG143" s="144">
        <f t="shared" si="15"/>
        <v>0</v>
      </c>
      <c r="BH143" s="144">
        <f t="shared" si="16"/>
        <v>0</v>
      </c>
      <c r="BI143" s="144">
        <f t="shared" si="17"/>
        <v>0</v>
      </c>
      <c r="BJ143" s="13" t="s">
        <v>90</v>
      </c>
      <c r="BK143" s="145">
        <f t="shared" si="18"/>
        <v>0</v>
      </c>
      <c r="BL143" s="13" t="s">
        <v>135</v>
      </c>
      <c r="BM143" s="143" t="s">
        <v>158</v>
      </c>
    </row>
    <row r="144" spans="2:65" s="1" customFormat="1" ht="24" customHeight="1" x14ac:dyDescent="0.2">
      <c r="B144" s="133"/>
      <c r="C144" s="134" t="s">
        <v>146</v>
      </c>
      <c r="D144" s="134" t="s">
        <v>133</v>
      </c>
      <c r="E144" s="135" t="s">
        <v>336</v>
      </c>
      <c r="F144" s="136" t="s">
        <v>337</v>
      </c>
      <c r="G144" s="137" t="s">
        <v>234</v>
      </c>
      <c r="H144" s="138">
        <v>42</v>
      </c>
      <c r="I144" s="138"/>
      <c r="J144" s="138"/>
      <c r="K144" s="136" t="s">
        <v>1</v>
      </c>
      <c r="L144" s="25"/>
      <c r="M144" s="139" t="s">
        <v>1</v>
      </c>
      <c r="N144" s="140" t="s">
        <v>35</v>
      </c>
      <c r="O144" s="141">
        <v>0</v>
      </c>
      <c r="P144" s="141">
        <f t="shared" si="10"/>
        <v>0</v>
      </c>
      <c r="Q144" s="141">
        <v>0</v>
      </c>
      <c r="R144" s="141">
        <f t="shared" si="11"/>
        <v>0</v>
      </c>
      <c r="S144" s="141">
        <v>0</v>
      </c>
      <c r="T144" s="142">
        <f t="shared" si="12"/>
        <v>0</v>
      </c>
      <c r="V144" s="158">
        <f t="shared" si="9"/>
        <v>0</v>
      </c>
      <c r="AR144" s="143" t="s">
        <v>135</v>
      </c>
      <c r="AT144" s="143" t="s">
        <v>133</v>
      </c>
      <c r="AU144" s="143" t="s">
        <v>90</v>
      </c>
      <c r="AY144" s="13" t="s">
        <v>131</v>
      </c>
      <c r="BE144" s="144">
        <f t="shared" si="13"/>
        <v>0</v>
      </c>
      <c r="BF144" s="144">
        <f t="shared" si="14"/>
        <v>0</v>
      </c>
      <c r="BG144" s="144">
        <f t="shared" si="15"/>
        <v>0</v>
      </c>
      <c r="BH144" s="144">
        <f t="shared" si="16"/>
        <v>0</v>
      </c>
      <c r="BI144" s="144">
        <f t="shared" si="17"/>
        <v>0</v>
      </c>
      <c r="BJ144" s="13" t="s">
        <v>90</v>
      </c>
      <c r="BK144" s="145">
        <f t="shared" si="18"/>
        <v>0</v>
      </c>
      <c r="BL144" s="13" t="s">
        <v>135</v>
      </c>
      <c r="BM144" s="143" t="s">
        <v>160</v>
      </c>
    </row>
    <row r="145" spans="2:65" s="1" customFormat="1" ht="24" customHeight="1" x14ac:dyDescent="0.2">
      <c r="B145" s="133"/>
      <c r="C145" s="146" t="s">
        <v>159</v>
      </c>
      <c r="D145" s="146" t="s">
        <v>145</v>
      </c>
      <c r="E145" s="147" t="s">
        <v>338</v>
      </c>
      <c r="F145" s="148" t="s">
        <v>339</v>
      </c>
      <c r="G145" s="149" t="s">
        <v>234</v>
      </c>
      <c r="H145" s="150">
        <v>42.84</v>
      </c>
      <c r="I145" s="150"/>
      <c r="J145" s="150"/>
      <c r="K145" s="148" t="s">
        <v>1</v>
      </c>
      <c r="L145" s="151"/>
      <c r="M145" s="152" t="s">
        <v>1</v>
      </c>
      <c r="N145" s="153" t="s">
        <v>35</v>
      </c>
      <c r="O145" s="141">
        <v>0</v>
      </c>
      <c r="P145" s="141">
        <f t="shared" si="10"/>
        <v>0</v>
      </c>
      <c r="Q145" s="141">
        <v>0</v>
      </c>
      <c r="R145" s="141">
        <f t="shared" si="11"/>
        <v>0</v>
      </c>
      <c r="S145" s="141">
        <v>0</v>
      </c>
      <c r="T145" s="142">
        <f t="shared" si="12"/>
        <v>0</v>
      </c>
      <c r="V145" s="158">
        <f t="shared" si="9"/>
        <v>0</v>
      </c>
      <c r="AR145" s="143" t="s">
        <v>139</v>
      </c>
      <c r="AT145" s="143" t="s">
        <v>145</v>
      </c>
      <c r="AU145" s="143" t="s">
        <v>90</v>
      </c>
      <c r="AY145" s="13" t="s">
        <v>131</v>
      </c>
      <c r="BE145" s="144">
        <f t="shared" si="13"/>
        <v>0</v>
      </c>
      <c r="BF145" s="144">
        <f t="shared" si="14"/>
        <v>0</v>
      </c>
      <c r="BG145" s="144">
        <f t="shared" si="15"/>
        <v>0</v>
      </c>
      <c r="BH145" s="144">
        <f t="shared" si="16"/>
        <v>0</v>
      </c>
      <c r="BI145" s="144">
        <f t="shared" si="17"/>
        <v>0</v>
      </c>
      <c r="BJ145" s="13" t="s">
        <v>90</v>
      </c>
      <c r="BK145" s="145">
        <f t="shared" si="18"/>
        <v>0</v>
      </c>
      <c r="BL145" s="13" t="s">
        <v>135</v>
      </c>
      <c r="BM145" s="143" t="s">
        <v>161</v>
      </c>
    </row>
    <row r="146" spans="2:65" s="1" customFormat="1" ht="16.5" customHeight="1" x14ac:dyDescent="0.2">
      <c r="B146" s="133"/>
      <c r="C146" s="134" t="s">
        <v>148</v>
      </c>
      <c r="D146" s="134" t="s">
        <v>133</v>
      </c>
      <c r="E146" s="135" t="s">
        <v>329</v>
      </c>
      <c r="F146" s="136" t="s">
        <v>340</v>
      </c>
      <c r="G146" s="137" t="s">
        <v>150</v>
      </c>
      <c r="H146" s="138">
        <v>104</v>
      </c>
      <c r="I146" s="138"/>
      <c r="J146" s="138"/>
      <c r="K146" s="136" t="s">
        <v>1</v>
      </c>
      <c r="L146" s="25"/>
      <c r="M146" s="139" t="s">
        <v>1</v>
      </c>
      <c r="N146" s="140" t="s">
        <v>35</v>
      </c>
      <c r="O146" s="141">
        <v>0</v>
      </c>
      <c r="P146" s="141">
        <f t="shared" si="10"/>
        <v>0</v>
      </c>
      <c r="Q146" s="141">
        <v>0</v>
      </c>
      <c r="R146" s="141">
        <f t="shared" si="11"/>
        <v>0</v>
      </c>
      <c r="S146" s="141">
        <v>0</v>
      </c>
      <c r="T146" s="142">
        <f t="shared" si="12"/>
        <v>0</v>
      </c>
      <c r="V146" s="158">
        <f t="shared" si="9"/>
        <v>0</v>
      </c>
      <c r="AR146" s="143" t="s">
        <v>135</v>
      </c>
      <c r="AT146" s="143" t="s">
        <v>133</v>
      </c>
      <c r="AU146" s="143" t="s">
        <v>90</v>
      </c>
      <c r="AY146" s="13" t="s">
        <v>131</v>
      </c>
      <c r="BE146" s="144">
        <f t="shared" si="13"/>
        <v>0</v>
      </c>
      <c r="BF146" s="144">
        <f t="shared" si="14"/>
        <v>0</v>
      </c>
      <c r="BG146" s="144">
        <f t="shared" si="15"/>
        <v>0</v>
      </c>
      <c r="BH146" s="144">
        <f t="shared" si="16"/>
        <v>0</v>
      </c>
      <c r="BI146" s="144">
        <f t="shared" si="17"/>
        <v>0</v>
      </c>
      <c r="BJ146" s="13" t="s">
        <v>90</v>
      </c>
      <c r="BK146" s="145">
        <f t="shared" si="18"/>
        <v>0</v>
      </c>
      <c r="BL146" s="13" t="s">
        <v>135</v>
      </c>
      <c r="BM146" s="143" t="s">
        <v>163</v>
      </c>
    </row>
    <row r="147" spans="2:65" s="1" customFormat="1" ht="16.5" customHeight="1" x14ac:dyDescent="0.2">
      <c r="B147" s="133"/>
      <c r="C147" s="134" t="s">
        <v>162</v>
      </c>
      <c r="D147" s="134" t="s">
        <v>133</v>
      </c>
      <c r="E147" s="135" t="s">
        <v>330</v>
      </c>
      <c r="F147" s="136" t="s">
        <v>331</v>
      </c>
      <c r="G147" s="137" t="s">
        <v>192</v>
      </c>
      <c r="H147" s="138">
        <v>334.15199999999999</v>
      </c>
      <c r="I147" s="138"/>
      <c r="J147" s="138"/>
      <c r="K147" s="136" t="s">
        <v>1</v>
      </c>
      <c r="L147" s="25"/>
      <c r="M147" s="154" t="s">
        <v>1</v>
      </c>
      <c r="N147" s="155" t="s">
        <v>35</v>
      </c>
      <c r="O147" s="156">
        <v>0</v>
      </c>
      <c r="P147" s="156">
        <f t="shared" si="10"/>
        <v>0</v>
      </c>
      <c r="Q147" s="156">
        <v>0</v>
      </c>
      <c r="R147" s="156">
        <f t="shared" si="11"/>
        <v>0</v>
      </c>
      <c r="S147" s="156">
        <v>0</v>
      </c>
      <c r="T147" s="157">
        <f t="shared" si="12"/>
        <v>0</v>
      </c>
      <c r="V147" s="158">
        <f t="shared" si="9"/>
        <v>0</v>
      </c>
      <c r="AR147" s="143" t="s">
        <v>135</v>
      </c>
      <c r="AT147" s="143" t="s">
        <v>133</v>
      </c>
      <c r="AU147" s="143" t="s">
        <v>90</v>
      </c>
      <c r="AY147" s="13" t="s">
        <v>131</v>
      </c>
      <c r="BE147" s="144">
        <f t="shared" si="13"/>
        <v>0</v>
      </c>
      <c r="BF147" s="144">
        <f t="shared" si="14"/>
        <v>0</v>
      </c>
      <c r="BG147" s="144">
        <f t="shared" si="15"/>
        <v>0</v>
      </c>
      <c r="BH147" s="144">
        <f t="shared" si="16"/>
        <v>0</v>
      </c>
      <c r="BI147" s="144">
        <f t="shared" si="17"/>
        <v>0</v>
      </c>
      <c r="BJ147" s="13" t="s">
        <v>90</v>
      </c>
      <c r="BK147" s="145">
        <f t="shared" si="18"/>
        <v>0</v>
      </c>
      <c r="BL147" s="13" t="s">
        <v>135</v>
      </c>
      <c r="BM147" s="143" t="s">
        <v>164</v>
      </c>
    </row>
    <row r="148" spans="2:65" s="1" customFormat="1" ht="6.95" customHeight="1" x14ac:dyDescent="0.2">
      <c r="B148" s="37"/>
      <c r="C148" s="38"/>
      <c r="D148" s="38"/>
      <c r="E148" s="38"/>
      <c r="F148" s="38"/>
      <c r="G148" s="38"/>
      <c r="H148" s="38"/>
      <c r="I148" s="38"/>
      <c r="J148" s="38"/>
      <c r="K148" s="38"/>
      <c r="L148" s="25"/>
    </row>
  </sheetData>
  <autoFilter ref="C123:K147" xr:uid="{00000000-0009-0000-0000-000005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M177"/>
  <sheetViews>
    <sheetView showGridLines="0" view="pageBreakPreview" topLeftCell="A158" zoomScaleNormal="100" zoomScaleSheetLayoutView="100" workbookViewId="0">
      <selection activeCell="J133" sqref="J132:J133"/>
    </sheetView>
  </sheetViews>
  <sheetFormatPr defaultRowHeight="11.25" x14ac:dyDescent="0.2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 x14ac:dyDescent="0.2">
      <c r="A1" s="86"/>
    </row>
    <row r="2" spans="1:46" ht="36.950000000000003" customHeight="1" x14ac:dyDescent="0.2">
      <c r="L2" s="205" t="s">
        <v>5</v>
      </c>
      <c r="M2" s="203"/>
      <c r="N2" s="203"/>
      <c r="O2" s="203"/>
      <c r="P2" s="203"/>
      <c r="Q2" s="203"/>
      <c r="R2" s="203"/>
      <c r="S2" s="203"/>
      <c r="T2" s="203"/>
      <c r="U2" s="203"/>
      <c r="V2" s="203"/>
      <c r="AT2" s="13" t="s">
        <v>97</v>
      </c>
    </row>
    <row r="3" spans="1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68</v>
      </c>
    </row>
    <row r="4" spans="1:46" ht="24.95" customHeight="1" x14ac:dyDescent="0.2">
      <c r="B4" s="16"/>
      <c r="D4" s="163" t="s">
        <v>677</v>
      </c>
      <c r="L4" s="16"/>
      <c r="M4" s="87" t="s">
        <v>8</v>
      </c>
      <c r="AT4" s="13" t="s">
        <v>3</v>
      </c>
    </row>
    <row r="5" spans="1:46" ht="6.95" customHeight="1" x14ac:dyDescent="0.2">
      <c r="B5" s="16"/>
      <c r="L5" s="16"/>
    </row>
    <row r="6" spans="1:46" ht="12" customHeight="1" x14ac:dyDescent="0.2">
      <c r="B6" s="16"/>
      <c r="D6" s="22" t="s">
        <v>11</v>
      </c>
      <c r="L6" s="16"/>
    </row>
    <row r="7" spans="1:46" ht="16.5" customHeight="1" x14ac:dyDescent="0.2">
      <c r="B7" s="16"/>
      <c r="E7" s="221" t="str">
        <f>'Rekapitulácia stavby'!K6</f>
        <v>IBV KRAKOVANY - STARÉ KONOPISKO - 1.ETAPA</v>
      </c>
      <c r="F7" s="222"/>
      <c r="G7" s="222"/>
      <c r="H7" s="222"/>
      <c r="L7" s="16"/>
    </row>
    <row r="8" spans="1:46" s="1" customFormat="1" ht="12" customHeight="1" x14ac:dyDescent="0.2">
      <c r="B8" s="25"/>
      <c r="D8" s="22" t="s">
        <v>111</v>
      </c>
      <c r="L8" s="25"/>
    </row>
    <row r="9" spans="1:46" s="1" customFormat="1" ht="36.950000000000003" customHeight="1" x14ac:dyDescent="0.2">
      <c r="B9" s="25"/>
      <c r="E9" s="194" t="s">
        <v>341</v>
      </c>
      <c r="F9" s="220"/>
      <c r="G9" s="220"/>
      <c r="H9" s="220"/>
      <c r="L9" s="25"/>
    </row>
    <row r="10" spans="1:46" s="1" customFormat="1" x14ac:dyDescent="0.2">
      <c r="B10" s="25"/>
      <c r="L10" s="25"/>
    </row>
    <row r="11" spans="1:46" s="1" customFormat="1" ht="12" customHeight="1" x14ac:dyDescent="0.2">
      <c r="B11" s="25"/>
      <c r="D11" s="22" t="s">
        <v>13</v>
      </c>
      <c r="F11" s="20" t="s">
        <v>1</v>
      </c>
      <c r="I11" s="22" t="s">
        <v>14</v>
      </c>
      <c r="J11" s="20" t="s">
        <v>1</v>
      </c>
      <c r="L11" s="25"/>
    </row>
    <row r="12" spans="1:46" s="1" customFormat="1" ht="12" customHeight="1" x14ac:dyDescent="0.2">
      <c r="B12" s="25"/>
      <c r="D12" s="22" t="s">
        <v>15</v>
      </c>
      <c r="F12" s="20" t="s">
        <v>16</v>
      </c>
      <c r="I12" s="22" t="s">
        <v>17</v>
      </c>
      <c r="J12" s="45" t="str">
        <f>'Rekapitulácia stavby'!AN8</f>
        <v>12. 9. 2020</v>
      </c>
      <c r="L12" s="25"/>
    </row>
    <row r="13" spans="1:46" s="1" customFormat="1" ht="10.9" customHeight="1" x14ac:dyDescent="0.2">
      <c r="B13" s="25"/>
      <c r="L13" s="25"/>
    </row>
    <row r="14" spans="1:46" s="1" customFormat="1" ht="12" customHeight="1" x14ac:dyDescent="0.2">
      <c r="B14" s="25"/>
      <c r="D14" s="22" t="s">
        <v>19</v>
      </c>
      <c r="I14" s="22" t="s">
        <v>20</v>
      </c>
      <c r="J14" s="20" t="s">
        <v>1</v>
      </c>
      <c r="L14" s="25"/>
    </row>
    <row r="15" spans="1:46" s="1" customFormat="1" ht="18" customHeight="1" x14ac:dyDescent="0.2">
      <c r="B15" s="25"/>
      <c r="E15" s="20" t="s">
        <v>21</v>
      </c>
      <c r="I15" s="22" t="s">
        <v>22</v>
      </c>
      <c r="J15" s="20" t="s">
        <v>1</v>
      </c>
      <c r="L15" s="25"/>
    </row>
    <row r="16" spans="1:46" s="1" customFormat="1" ht="6.95" customHeight="1" x14ac:dyDescent="0.2">
      <c r="B16" s="25"/>
      <c r="L16" s="25"/>
    </row>
    <row r="17" spans="2:12" s="1" customFormat="1" ht="12" customHeight="1" x14ac:dyDescent="0.2">
      <c r="B17" s="25"/>
      <c r="D17" s="22" t="s">
        <v>23</v>
      </c>
      <c r="I17" s="22" t="s">
        <v>20</v>
      </c>
      <c r="J17" s="20" t="str">
        <f>'Rekapitulácia stavby'!AN13</f>
        <v/>
      </c>
      <c r="L17" s="25"/>
    </row>
    <row r="18" spans="2:12" s="1" customFormat="1" ht="18" customHeight="1" x14ac:dyDescent="0.2">
      <c r="B18" s="25"/>
      <c r="E18" s="202" t="str">
        <f>'Rekapitulácia stavby'!E14</f>
        <v xml:space="preserve"> </v>
      </c>
      <c r="F18" s="202"/>
      <c r="G18" s="202"/>
      <c r="H18" s="202"/>
      <c r="I18" s="22" t="s">
        <v>22</v>
      </c>
      <c r="J18" s="20" t="str">
        <f>'Rekapitulácia stavby'!AN14</f>
        <v/>
      </c>
      <c r="L18" s="25"/>
    </row>
    <row r="19" spans="2:12" s="1" customFormat="1" ht="6.95" customHeight="1" x14ac:dyDescent="0.2">
      <c r="B19" s="25"/>
      <c r="L19" s="25"/>
    </row>
    <row r="20" spans="2:12" s="1" customFormat="1" ht="12" customHeight="1" x14ac:dyDescent="0.2">
      <c r="B20" s="25"/>
      <c r="D20" s="22" t="s">
        <v>24</v>
      </c>
      <c r="I20" s="22" t="s">
        <v>20</v>
      </c>
      <c r="J20" s="20" t="str">
        <f>IF('Rekapitulácia stavby'!AN16="","",'Rekapitulácia stavby'!AN16)</f>
        <v/>
      </c>
      <c r="L20" s="25"/>
    </row>
    <row r="21" spans="2:12" s="1" customFormat="1" ht="18" customHeight="1" x14ac:dyDescent="0.2">
      <c r="B21" s="25"/>
      <c r="E21" s="20" t="str">
        <f>IF('Rekapitulácia stavby'!E17="","",'Rekapitulácia stavby'!E17)</f>
        <v xml:space="preserve"> </v>
      </c>
      <c r="I21" s="22" t="s">
        <v>22</v>
      </c>
      <c r="J21" s="20" t="str">
        <f>IF('Rekapitulácia stavby'!AN17="","",'Rekapitulácia stavby'!AN17)</f>
        <v/>
      </c>
      <c r="L21" s="25"/>
    </row>
    <row r="22" spans="2:12" s="1" customFormat="1" ht="6.95" customHeight="1" x14ac:dyDescent="0.2">
      <c r="B22" s="25"/>
      <c r="L22" s="25"/>
    </row>
    <row r="23" spans="2:12" s="1" customFormat="1" ht="12" customHeight="1" x14ac:dyDescent="0.2">
      <c r="B23" s="25"/>
      <c r="D23" s="22" t="s">
        <v>27</v>
      </c>
      <c r="I23" s="22" t="s">
        <v>20</v>
      </c>
      <c r="J23" s="20" t="str">
        <f>IF('Rekapitulácia stavby'!AN19="","",'Rekapitulácia stavby'!AN19)</f>
        <v/>
      </c>
      <c r="L23" s="25"/>
    </row>
    <row r="24" spans="2:12" s="1" customFormat="1" ht="18" customHeight="1" x14ac:dyDescent="0.2">
      <c r="B24" s="25"/>
      <c r="E24" s="20" t="str">
        <f>IF('Rekapitulácia stavby'!E20="","",'Rekapitulácia stavby'!E20)</f>
        <v xml:space="preserve"> </v>
      </c>
      <c r="I24" s="22" t="s">
        <v>22</v>
      </c>
      <c r="J24" s="20" t="str">
        <f>IF('Rekapitulácia stavby'!AN20="","",'Rekapitulácia stavby'!AN20)</f>
        <v/>
      </c>
      <c r="L24" s="25"/>
    </row>
    <row r="25" spans="2:12" s="1" customFormat="1" ht="6.95" customHeight="1" x14ac:dyDescent="0.2">
      <c r="B25" s="25"/>
      <c r="L25" s="25"/>
    </row>
    <row r="26" spans="2:12" s="1" customFormat="1" ht="12" customHeight="1" x14ac:dyDescent="0.2">
      <c r="B26" s="25"/>
      <c r="D26" s="22" t="s">
        <v>28</v>
      </c>
      <c r="L26" s="25"/>
    </row>
    <row r="27" spans="2:12" s="7" customFormat="1" ht="16.5" customHeight="1" x14ac:dyDescent="0.2">
      <c r="B27" s="88"/>
      <c r="E27" s="206" t="s">
        <v>1</v>
      </c>
      <c r="F27" s="206"/>
      <c r="G27" s="206"/>
      <c r="H27" s="206"/>
      <c r="L27" s="88"/>
    </row>
    <row r="28" spans="2:12" s="1" customFormat="1" ht="6.95" customHeight="1" x14ac:dyDescent="0.2">
      <c r="B28" s="25"/>
      <c r="L28" s="25"/>
    </row>
    <row r="29" spans="2:12" s="1" customFormat="1" ht="6.95" customHeight="1" x14ac:dyDescent="0.2">
      <c r="B29" s="25"/>
      <c r="D29" s="46"/>
      <c r="E29" s="46"/>
      <c r="F29" s="46"/>
      <c r="G29" s="46"/>
      <c r="H29" s="46"/>
      <c r="I29" s="46"/>
      <c r="J29" s="46"/>
      <c r="K29" s="46"/>
      <c r="L29" s="25"/>
    </row>
    <row r="30" spans="2:12" s="1" customFormat="1" ht="25.35" customHeight="1" x14ac:dyDescent="0.2">
      <c r="B30" s="25"/>
      <c r="D30" s="89" t="s">
        <v>29</v>
      </c>
      <c r="J30" s="59">
        <f>ROUND(J123, 2)</f>
        <v>0</v>
      </c>
      <c r="L30" s="25"/>
    </row>
    <row r="31" spans="2:12" s="1" customFormat="1" ht="6.95" customHeight="1" x14ac:dyDescent="0.2">
      <c r="B31" s="25"/>
      <c r="D31" s="46"/>
      <c r="E31" s="46"/>
      <c r="F31" s="46"/>
      <c r="G31" s="46"/>
      <c r="H31" s="46"/>
      <c r="I31" s="46"/>
      <c r="J31" s="46"/>
      <c r="K31" s="46"/>
      <c r="L31" s="25"/>
    </row>
    <row r="32" spans="2:12" s="1" customFormat="1" ht="14.45" customHeight="1" x14ac:dyDescent="0.2">
      <c r="B32" s="25"/>
      <c r="F32" s="28" t="s">
        <v>31</v>
      </c>
      <c r="I32" s="28" t="s">
        <v>30</v>
      </c>
      <c r="J32" s="28" t="s">
        <v>32</v>
      </c>
      <c r="L32" s="25"/>
    </row>
    <row r="33" spans="2:12" s="1" customFormat="1" ht="14.45" customHeight="1" x14ac:dyDescent="0.2">
      <c r="B33" s="25"/>
      <c r="D33" s="90" t="s">
        <v>33</v>
      </c>
      <c r="E33" s="22" t="s">
        <v>34</v>
      </c>
      <c r="F33" s="91">
        <f>ROUND((SUM(BE123:BE175)),  2)</f>
        <v>0</v>
      </c>
      <c r="I33" s="92">
        <v>0.2</v>
      </c>
      <c r="J33" s="91">
        <f>ROUND(((SUM(BE123:BE175))*I33),  2)</f>
        <v>0</v>
      </c>
      <c r="L33" s="25"/>
    </row>
    <row r="34" spans="2:12" s="1" customFormat="1" ht="14.45" customHeight="1" x14ac:dyDescent="0.2">
      <c r="B34" s="25"/>
      <c r="E34" s="22" t="s">
        <v>35</v>
      </c>
      <c r="F34" s="91">
        <f>ROUND((SUM(BF123:BF175)),  2)</f>
        <v>0</v>
      </c>
      <c r="I34" s="92">
        <v>0.2</v>
      </c>
      <c r="J34" s="91">
        <f>ROUND(((SUM(BF123:BF175))*I34),  2)</f>
        <v>0</v>
      </c>
      <c r="L34" s="25"/>
    </row>
    <row r="35" spans="2:12" s="1" customFormat="1" ht="14.45" hidden="1" customHeight="1" x14ac:dyDescent="0.2">
      <c r="B35" s="25"/>
      <c r="E35" s="22" t="s">
        <v>36</v>
      </c>
      <c r="F35" s="91">
        <f>ROUND((SUM(BG123:BG175)),  2)</f>
        <v>0</v>
      </c>
      <c r="I35" s="92">
        <v>0.2</v>
      </c>
      <c r="J35" s="91">
        <f>0</f>
        <v>0</v>
      </c>
      <c r="L35" s="25"/>
    </row>
    <row r="36" spans="2:12" s="1" customFormat="1" ht="14.45" hidden="1" customHeight="1" x14ac:dyDescent="0.2">
      <c r="B36" s="25"/>
      <c r="E36" s="22" t="s">
        <v>37</v>
      </c>
      <c r="F36" s="91">
        <f>ROUND((SUM(BH123:BH175)),  2)</f>
        <v>0</v>
      </c>
      <c r="I36" s="92">
        <v>0.2</v>
      </c>
      <c r="J36" s="91">
        <f>0</f>
        <v>0</v>
      </c>
      <c r="L36" s="25"/>
    </row>
    <row r="37" spans="2:12" s="1" customFormat="1" ht="14.45" hidden="1" customHeight="1" x14ac:dyDescent="0.2">
      <c r="B37" s="25"/>
      <c r="E37" s="22" t="s">
        <v>38</v>
      </c>
      <c r="F37" s="91">
        <f>ROUND((SUM(BI123:BI175)),  2)</f>
        <v>0</v>
      </c>
      <c r="I37" s="92">
        <v>0</v>
      </c>
      <c r="J37" s="91">
        <f>0</f>
        <v>0</v>
      </c>
      <c r="L37" s="25"/>
    </row>
    <row r="38" spans="2:12" s="1" customFormat="1" ht="6.95" customHeight="1" x14ac:dyDescent="0.2">
      <c r="B38" s="25"/>
      <c r="L38" s="25"/>
    </row>
    <row r="39" spans="2:12" s="1" customFormat="1" ht="25.35" customHeight="1" x14ac:dyDescent="0.2">
      <c r="B39" s="25"/>
      <c r="C39" s="93"/>
      <c r="D39" s="94" t="s">
        <v>39</v>
      </c>
      <c r="E39" s="50"/>
      <c r="F39" s="50"/>
      <c r="G39" s="95" t="s">
        <v>40</v>
      </c>
      <c r="H39" s="96" t="s">
        <v>41</v>
      </c>
      <c r="I39" s="50"/>
      <c r="J39" s="97">
        <f>SUM(J30:J37)</f>
        <v>0</v>
      </c>
      <c r="K39" s="98"/>
      <c r="L39" s="25"/>
    </row>
    <row r="40" spans="2:12" s="1" customFormat="1" ht="14.45" customHeight="1" x14ac:dyDescent="0.2">
      <c r="B40" s="25"/>
      <c r="L40" s="25"/>
    </row>
    <row r="41" spans="2:12" ht="14.45" customHeight="1" x14ac:dyDescent="0.2">
      <c r="B41" s="16"/>
      <c r="L41" s="16"/>
    </row>
    <row r="42" spans="2:12" ht="14.45" customHeight="1" x14ac:dyDescent="0.2">
      <c r="B42" s="16"/>
      <c r="L42" s="16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25"/>
      <c r="D50" s="34" t="s">
        <v>42</v>
      </c>
      <c r="E50" s="35"/>
      <c r="F50" s="35"/>
      <c r="G50" s="34" t="s">
        <v>43</v>
      </c>
      <c r="H50" s="35"/>
      <c r="I50" s="35"/>
      <c r="J50" s="35"/>
      <c r="K50" s="35"/>
      <c r="L50" s="25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25"/>
      <c r="D61" s="36" t="s">
        <v>44</v>
      </c>
      <c r="E61" s="27"/>
      <c r="F61" s="99" t="s">
        <v>45</v>
      </c>
      <c r="G61" s="36" t="s">
        <v>44</v>
      </c>
      <c r="H61" s="27"/>
      <c r="I61" s="27"/>
      <c r="J61" s="100" t="s">
        <v>45</v>
      </c>
      <c r="K61" s="27"/>
      <c r="L61" s="25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25"/>
      <c r="D65" s="34" t="s">
        <v>46</v>
      </c>
      <c r="E65" s="35"/>
      <c r="F65" s="35"/>
      <c r="G65" s="34" t="s">
        <v>47</v>
      </c>
      <c r="H65" s="35"/>
      <c r="I65" s="35"/>
      <c r="J65" s="35"/>
      <c r="K65" s="35"/>
      <c r="L65" s="25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25"/>
      <c r="D76" s="36" t="s">
        <v>44</v>
      </c>
      <c r="E76" s="27"/>
      <c r="F76" s="99" t="s">
        <v>45</v>
      </c>
      <c r="G76" s="36" t="s">
        <v>44</v>
      </c>
      <c r="H76" s="27"/>
      <c r="I76" s="27"/>
      <c r="J76" s="100" t="s">
        <v>45</v>
      </c>
      <c r="K76" s="27"/>
      <c r="L76" s="25"/>
    </row>
    <row r="77" spans="2:12" s="1" customFormat="1" ht="14.45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25"/>
    </row>
    <row r="81" spans="2:47" s="1" customFormat="1" ht="6.9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25"/>
    </row>
    <row r="82" spans="2:47" s="1" customFormat="1" ht="24.95" customHeight="1" x14ac:dyDescent="0.2">
      <c r="B82" s="25"/>
      <c r="C82" s="17" t="s">
        <v>678</v>
      </c>
      <c r="L82" s="25"/>
    </row>
    <row r="83" spans="2:47" s="1" customFormat="1" ht="6.95" customHeight="1" x14ac:dyDescent="0.2">
      <c r="B83" s="25"/>
      <c r="L83" s="25"/>
    </row>
    <row r="84" spans="2:47" s="1" customFormat="1" ht="12" customHeight="1" x14ac:dyDescent="0.2">
      <c r="B84" s="25"/>
      <c r="C84" s="22" t="s">
        <v>11</v>
      </c>
      <c r="L84" s="25"/>
    </row>
    <row r="85" spans="2:47" s="1" customFormat="1" ht="16.5" customHeight="1" x14ac:dyDescent="0.2">
      <c r="B85" s="25"/>
      <c r="E85" s="221" t="str">
        <f>E7</f>
        <v>IBV KRAKOVANY - STARÉ KONOPISKO - 1.ETAPA</v>
      </c>
      <c r="F85" s="222"/>
      <c r="G85" s="222"/>
      <c r="H85" s="222"/>
      <c r="L85" s="25"/>
    </row>
    <row r="86" spans="2:47" s="1" customFormat="1" ht="12" customHeight="1" x14ac:dyDescent="0.2">
      <c r="B86" s="25"/>
      <c r="C86" s="22" t="s">
        <v>111</v>
      </c>
      <c r="L86" s="25"/>
    </row>
    <row r="87" spans="2:47" s="1" customFormat="1" ht="16.5" customHeight="1" x14ac:dyDescent="0.2">
      <c r="B87" s="25"/>
      <c r="E87" s="194" t="str">
        <f>E9</f>
        <v>05 - SO 05 - Plynovod</v>
      </c>
      <c r="F87" s="220"/>
      <c r="G87" s="220"/>
      <c r="H87" s="220"/>
      <c r="L87" s="25"/>
    </row>
    <row r="88" spans="2:47" s="1" customFormat="1" ht="6.95" customHeight="1" x14ac:dyDescent="0.2">
      <c r="B88" s="25"/>
      <c r="L88" s="25"/>
    </row>
    <row r="89" spans="2:47" s="1" customFormat="1" ht="12" customHeight="1" x14ac:dyDescent="0.2">
      <c r="B89" s="25"/>
      <c r="C89" s="22" t="s">
        <v>15</v>
      </c>
      <c r="F89" s="20" t="str">
        <f>F12</f>
        <v xml:space="preserve"> </v>
      </c>
      <c r="I89" s="22" t="s">
        <v>17</v>
      </c>
      <c r="J89" s="45" t="str">
        <f>IF(J12="","",J12)</f>
        <v>12. 9. 2020</v>
      </c>
      <c r="L89" s="25"/>
    </row>
    <row r="90" spans="2:47" s="1" customFormat="1" ht="6.95" customHeight="1" x14ac:dyDescent="0.2">
      <c r="B90" s="25"/>
      <c r="L90" s="25"/>
    </row>
    <row r="91" spans="2:47" s="1" customFormat="1" ht="15.2" customHeight="1" x14ac:dyDescent="0.2">
      <c r="B91" s="25"/>
      <c r="C91" s="22" t="s">
        <v>19</v>
      </c>
      <c r="F91" s="20" t="str">
        <f>E15</f>
        <v>Obec Krakovany, Námestie Sv. Mikuláša 406/4</v>
      </c>
      <c r="I91" s="22" t="s">
        <v>24</v>
      </c>
      <c r="J91" s="23" t="str">
        <f>E21</f>
        <v xml:space="preserve"> </v>
      </c>
      <c r="L91" s="25"/>
    </row>
    <row r="92" spans="2:47" s="1" customFormat="1" ht="15.2" customHeight="1" x14ac:dyDescent="0.2">
      <c r="B92" s="25"/>
      <c r="C92" s="22" t="s">
        <v>23</v>
      </c>
      <c r="F92" s="20" t="str">
        <f>IF(E18="","",E18)</f>
        <v xml:space="preserve"> </v>
      </c>
      <c r="I92" s="22" t="s">
        <v>27</v>
      </c>
      <c r="J92" s="23" t="str">
        <f>E24</f>
        <v xml:space="preserve"> </v>
      </c>
      <c r="L92" s="25"/>
    </row>
    <row r="93" spans="2:47" s="1" customFormat="1" ht="10.35" customHeight="1" x14ac:dyDescent="0.2">
      <c r="B93" s="25"/>
      <c r="L93" s="25"/>
    </row>
    <row r="94" spans="2:47" s="1" customFormat="1" ht="29.25" customHeight="1" x14ac:dyDescent="0.2">
      <c r="B94" s="25"/>
      <c r="C94" s="101" t="s">
        <v>112</v>
      </c>
      <c r="D94" s="93"/>
      <c r="E94" s="93"/>
      <c r="F94" s="93"/>
      <c r="G94" s="93"/>
      <c r="H94" s="93"/>
      <c r="I94" s="93"/>
      <c r="J94" s="102" t="s">
        <v>113</v>
      </c>
      <c r="K94" s="93"/>
      <c r="L94" s="25"/>
    </row>
    <row r="95" spans="2:47" s="1" customFormat="1" ht="10.35" customHeight="1" x14ac:dyDescent="0.2">
      <c r="B95" s="25"/>
      <c r="L95" s="25"/>
    </row>
    <row r="96" spans="2:47" s="1" customFormat="1" ht="22.9" customHeight="1" x14ac:dyDescent="0.2">
      <c r="B96" s="25"/>
      <c r="C96" s="103" t="s">
        <v>114</v>
      </c>
      <c r="J96" s="59">
        <f>J123</f>
        <v>0</v>
      </c>
      <c r="L96" s="25"/>
      <c r="AU96" s="13" t="s">
        <v>115</v>
      </c>
    </row>
    <row r="97" spans="2:12" s="8" customFormat="1" ht="24.95" customHeight="1" x14ac:dyDescent="0.2">
      <c r="B97" s="104"/>
      <c r="D97" s="105" t="s">
        <v>342</v>
      </c>
      <c r="E97" s="106"/>
      <c r="F97" s="106"/>
      <c r="G97" s="106"/>
      <c r="H97" s="106"/>
      <c r="I97" s="106"/>
      <c r="J97" s="107">
        <f>J124</f>
        <v>0</v>
      </c>
      <c r="L97" s="104"/>
    </row>
    <row r="98" spans="2:12" s="9" customFormat="1" ht="19.899999999999999" customHeight="1" x14ac:dyDescent="0.2">
      <c r="B98" s="108"/>
      <c r="D98" s="109" t="s">
        <v>343</v>
      </c>
      <c r="E98" s="110"/>
      <c r="F98" s="110"/>
      <c r="G98" s="110"/>
      <c r="H98" s="110"/>
      <c r="I98" s="110"/>
      <c r="J98" s="111">
        <f>J125</f>
        <v>0</v>
      </c>
      <c r="L98" s="108"/>
    </row>
    <row r="99" spans="2:12" s="9" customFormat="1" ht="19.899999999999999" customHeight="1" x14ac:dyDescent="0.2">
      <c r="B99" s="108"/>
      <c r="D99" s="109" t="s">
        <v>344</v>
      </c>
      <c r="E99" s="110"/>
      <c r="F99" s="110"/>
      <c r="G99" s="110"/>
      <c r="H99" s="110"/>
      <c r="I99" s="110"/>
      <c r="J99" s="111">
        <f>J135</f>
        <v>0</v>
      </c>
      <c r="L99" s="108"/>
    </row>
    <row r="100" spans="2:12" s="9" customFormat="1" ht="19.899999999999999" customHeight="1" x14ac:dyDescent="0.2">
      <c r="B100" s="108"/>
      <c r="D100" s="109" t="s">
        <v>345</v>
      </c>
      <c r="E100" s="110"/>
      <c r="F100" s="110"/>
      <c r="G100" s="110"/>
      <c r="H100" s="110"/>
      <c r="I100" s="110"/>
      <c r="J100" s="111">
        <f>J137</f>
        <v>0</v>
      </c>
      <c r="L100" s="108"/>
    </row>
    <row r="101" spans="2:12" s="9" customFormat="1" ht="19.899999999999999" customHeight="1" x14ac:dyDescent="0.2">
      <c r="B101" s="108"/>
      <c r="D101" s="109" t="s">
        <v>346</v>
      </c>
      <c r="E101" s="110"/>
      <c r="F101" s="110"/>
      <c r="G101" s="110"/>
      <c r="H101" s="110"/>
      <c r="I101" s="110"/>
      <c r="J101" s="111">
        <f>J140</f>
        <v>0</v>
      </c>
      <c r="L101" s="108"/>
    </row>
    <row r="102" spans="2:12" s="8" customFormat="1" ht="24.95" customHeight="1" x14ac:dyDescent="0.2">
      <c r="B102" s="104"/>
      <c r="D102" s="105" t="s">
        <v>347</v>
      </c>
      <c r="E102" s="106"/>
      <c r="F102" s="106"/>
      <c r="G102" s="106"/>
      <c r="H102" s="106"/>
      <c r="I102" s="106"/>
      <c r="J102" s="107">
        <f>J146</f>
        <v>0</v>
      </c>
      <c r="L102" s="104"/>
    </row>
    <row r="103" spans="2:12" s="9" customFormat="1" ht="19.899999999999999" customHeight="1" x14ac:dyDescent="0.2">
      <c r="B103" s="108"/>
      <c r="D103" s="109" t="s">
        <v>348</v>
      </c>
      <c r="E103" s="110"/>
      <c r="F103" s="110"/>
      <c r="G103" s="110"/>
      <c r="H103" s="110"/>
      <c r="I103" s="110"/>
      <c r="J103" s="111">
        <f>J147</f>
        <v>0</v>
      </c>
      <c r="L103" s="108"/>
    </row>
    <row r="104" spans="2:12" s="1" customFormat="1" ht="21.75" customHeight="1" x14ac:dyDescent="0.2">
      <c r="B104" s="25"/>
      <c r="L104" s="25"/>
    </row>
    <row r="105" spans="2:12" s="1" customFormat="1" ht="6.95" customHeight="1" x14ac:dyDescent="0.2">
      <c r="B105" s="37"/>
      <c r="C105" s="38"/>
      <c r="D105" s="38"/>
      <c r="E105" s="38"/>
      <c r="F105" s="38"/>
      <c r="G105" s="38"/>
      <c r="H105" s="38"/>
      <c r="I105" s="38"/>
      <c r="J105" s="38"/>
      <c r="K105" s="38"/>
      <c r="L105" s="25"/>
    </row>
    <row r="109" spans="2:12" s="1" customFormat="1" ht="6.95" customHeight="1" x14ac:dyDescent="0.2">
      <c r="B109" s="39"/>
      <c r="C109" s="40"/>
      <c r="D109" s="40"/>
      <c r="E109" s="40"/>
      <c r="F109" s="40"/>
      <c r="G109" s="40"/>
      <c r="H109" s="40"/>
      <c r="I109" s="40"/>
      <c r="J109" s="40"/>
      <c r="K109" s="40"/>
      <c r="L109" s="25"/>
    </row>
    <row r="110" spans="2:12" s="1" customFormat="1" ht="24.95" customHeight="1" x14ac:dyDescent="0.2">
      <c r="B110" s="25"/>
      <c r="C110" s="163" t="s">
        <v>679</v>
      </c>
      <c r="L110" s="25"/>
    </row>
    <row r="111" spans="2:12" s="1" customFormat="1" ht="6.95" customHeight="1" x14ac:dyDescent="0.2">
      <c r="B111" s="25"/>
      <c r="L111" s="25"/>
    </row>
    <row r="112" spans="2:12" s="1" customFormat="1" ht="12" customHeight="1" x14ac:dyDescent="0.2">
      <c r="B112" s="25"/>
      <c r="C112" s="22" t="s">
        <v>11</v>
      </c>
      <c r="L112" s="25"/>
    </row>
    <row r="113" spans="2:65" s="1" customFormat="1" ht="16.5" customHeight="1" x14ac:dyDescent="0.2">
      <c r="B113" s="25"/>
      <c r="E113" s="221" t="str">
        <f>E7</f>
        <v>IBV KRAKOVANY - STARÉ KONOPISKO - 1.ETAPA</v>
      </c>
      <c r="F113" s="222"/>
      <c r="G113" s="222"/>
      <c r="H113" s="222"/>
      <c r="L113" s="25"/>
    </row>
    <row r="114" spans="2:65" s="1" customFormat="1" ht="12" customHeight="1" x14ac:dyDescent="0.2">
      <c r="B114" s="25"/>
      <c r="C114" s="22" t="s">
        <v>111</v>
      </c>
      <c r="L114" s="25"/>
    </row>
    <row r="115" spans="2:65" s="1" customFormat="1" ht="16.5" customHeight="1" x14ac:dyDescent="0.2">
      <c r="B115" s="25"/>
      <c r="E115" s="194" t="str">
        <f>E9</f>
        <v>05 - SO 05 - Plynovod</v>
      </c>
      <c r="F115" s="220"/>
      <c r="G115" s="220"/>
      <c r="H115" s="220"/>
      <c r="L115" s="25"/>
    </row>
    <row r="116" spans="2:65" s="1" customFormat="1" ht="6.95" customHeight="1" x14ac:dyDescent="0.2">
      <c r="B116" s="25"/>
      <c r="L116" s="25"/>
    </row>
    <row r="117" spans="2:65" s="1" customFormat="1" ht="12" customHeight="1" x14ac:dyDescent="0.2">
      <c r="B117" s="25"/>
      <c r="C117" s="22" t="s">
        <v>15</v>
      </c>
      <c r="F117" s="20" t="str">
        <f>F12</f>
        <v xml:space="preserve"> </v>
      </c>
      <c r="I117" s="22" t="s">
        <v>17</v>
      </c>
      <c r="J117" s="45" t="str">
        <f>IF(J12="","",J12)</f>
        <v>12. 9. 2020</v>
      </c>
      <c r="L117" s="25"/>
    </row>
    <row r="118" spans="2:65" s="1" customFormat="1" ht="6.95" customHeight="1" x14ac:dyDescent="0.2">
      <c r="B118" s="25"/>
      <c r="L118" s="25"/>
    </row>
    <row r="119" spans="2:65" s="1" customFormat="1" ht="15.2" customHeight="1" x14ac:dyDescent="0.2">
      <c r="B119" s="25"/>
      <c r="C119" s="22" t="s">
        <v>19</v>
      </c>
      <c r="F119" s="20" t="str">
        <f>E15</f>
        <v>Obec Krakovany, Námestie Sv. Mikuláša 406/4</v>
      </c>
      <c r="I119" s="22" t="s">
        <v>24</v>
      </c>
      <c r="J119" s="23" t="str">
        <f>E21</f>
        <v xml:space="preserve"> </v>
      </c>
      <c r="L119" s="25"/>
    </row>
    <row r="120" spans="2:65" s="1" customFormat="1" ht="15.2" customHeight="1" x14ac:dyDescent="0.2">
      <c r="B120" s="25"/>
      <c r="C120" s="22" t="s">
        <v>23</v>
      </c>
      <c r="F120" s="20" t="str">
        <f>IF(E18="","",E18)</f>
        <v xml:space="preserve"> </v>
      </c>
      <c r="I120" s="22" t="s">
        <v>27</v>
      </c>
      <c r="J120" s="23" t="str">
        <f>E24</f>
        <v xml:space="preserve"> </v>
      </c>
      <c r="L120" s="25"/>
    </row>
    <row r="121" spans="2:65" s="1" customFormat="1" ht="10.35" customHeight="1" x14ac:dyDescent="0.2">
      <c r="B121" s="25"/>
      <c r="L121" s="25"/>
    </row>
    <row r="122" spans="2:65" s="10" customFormat="1" ht="29.25" customHeight="1" x14ac:dyDescent="0.2">
      <c r="B122" s="112"/>
      <c r="C122" s="113" t="s">
        <v>118</v>
      </c>
      <c r="D122" s="114" t="s">
        <v>53</v>
      </c>
      <c r="E122" s="114" t="s">
        <v>49</v>
      </c>
      <c r="F122" s="114" t="s">
        <v>50</v>
      </c>
      <c r="G122" s="114" t="s">
        <v>119</v>
      </c>
      <c r="H122" s="114" t="s">
        <v>120</v>
      </c>
      <c r="I122" s="114" t="s">
        <v>121</v>
      </c>
      <c r="J122" s="115" t="s">
        <v>113</v>
      </c>
      <c r="K122" s="116" t="s">
        <v>122</v>
      </c>
      <c r="L122" s="112"/>
      <c r="M122" s="52" t="s">
        <v>1</v>
      </c>
      <c r="N122" s="53" t="s">
        <v>33</v>
      </c>
      <c r="O122" s="53" t="s">
        <v>123</v>
      </c>
      <c r="P122" s="53" t="s">
        <v>124</v>
      </c>
      <c r="Q122" s="53" t="s">
        <v>125</v>
      </c>
      <c r="R122" s="53" t="s">
        <v>126</v>
      </c>
      <c r="S122" s="53" t="s">
        <v>127</v>
      </c>
      <c r="T122" s="54" t="s">
        <v>128</v>
      </c>
    </row>
    <row r="123" spans="2:65" s="1" customFormat="1" ht="22.9" customHeight="1" x14ac:dyDescent="0.25">
      <c r="B123" s="25"/>
      <c r="C123" s="57" t="s">
        <v>114</v>
      </c>
      <c r="J123" s="117"/>
      <c r="L123" s="25"/>
      <c r="M123" s="55"/>
      <c r="N123" s="46"/>
      <c r="O123" s="46"/>
      <c r="P123" s="118">
        <f>P124+P146</f>
        <v>0</v>
      </c>
      <c r="Q123" s="46"/>
      <c r="R123" s="118">
        <f>R124+R146</f>
        <v>9034.9856</v>
      </c>
      <c r="S123" s="46"/>
      <c r="T123" s="119">
        <f>T124+T146</f>
        <v>3.3824999999999998</v>
      </c>
      <c r="V123" s="1">
        <f>SUM(V126:V176)</f>
        <v>0</v>
      </c>
      <c r="AT123" s="13" t="s">
        <v>67</v>
      </c>
      <c r="AU123" s="13" t="s">
        <v>115</v>
      </c>
      <c r="BK123" s="120">
        <f>BK124+BK146</f>
        <v>0</v>
      </c>
    </row>
    <row r="124" spans="2:65" s="11" customFormat="1" ht="25.9" customHeight="1" x14ac:dyDescent="0.2">
      <c r="B124" s="121"/>
      <c r="D124" s="122" t="s">
        <v>67</v>
      </c>
      <c r="E124" s="123" t="s">
        <v>349</v>
      </c>
      <c r="F124" s="123" t="s">
        <v>350</v>
      </c>
      <c r="J124" s="124"/>
      <c r="L124" s="121"/>
      <c r="M124" s="125"/>
      <c r="N124" s="126"/>
      <c r="O124" s="126"/>
      <c r="P124" s="127">
        <f>P125+P135+P137+P140</f>
        <v>0</v>
      </c>
      <c r="Q124" s="126"/>
      <c r="R124" s="127">
        <f>R125+R135+R137+R140</f>
        <v>3901.8606</v>
      </c>
      <c r="S124" s="126"/>
      <c r="T124" s="128">
        <f>T125+T135+T137+T140</f>
        <v>3.3824999999999998</v>
      </c>
      <c r="AR124" s="122" t="s">
        <v>76</v>
      </c>
      <c r="AT124" s="129" t="s">
        <v>67</v>
      </c>
      <c r="AU124" s="129" t="s">
        <v>68</v>
      </c>
      <c r="AY124" s="122" t="s">
        <v>131</v>
      </c>
      <c r="BK124" s="130">
        <f>BK125+BK135+BK137+BK140</f>
        <v>0</v>
      </c>
    </row>
    <row r="125" spans="2:65" s="11" customFormat="1" ht="22.9" customHeight="1" x14ac:dyDescent="0.2">
      <c r="B125" s="121"/>
      <c r="D125" s="122" t="s">
        <v>67</v>
      </c>
      <c r="E125" s="131" t="s">
        <v>351</v>
      </c>
      <c r="F125" s="131" t="s">
        <v>352</v>
      </c>
      <c r="J125" s="132"/>
      <c r="L125" s="121"/>
      <c r="M125" s="125"/>
      <c r="N125" s="126"/>
      <c r="O125" s="126"/>
      <c r="P125" s="127">
        <f>SUM(P126:P134)</f>
        <v>0</v>
      </c>
      <c r="Q125" s="126"/>
      <c r="R125" s="127">
        <f>SUM(R126:R134)</f>
        <v>235.31559999999999</v>
      </c>
      <c r="S125" s="126"/>
      <c r="T125" s="128">
        <f>SUM(T126:T134)</f>
        <v>3.3824999999999998</v>
      </c>
      <c r="AR125" s="122" t="s">
        <v>76</v>
      </c>
      <c r="AT125" s="129" t="s">
        <v>67</v>
      </c>
      <c r="AU125" s="129" t="s">
        <v>76</v>
      </c>
      <c r="AY125" s="122" t="s">
        <v>131</v>
      </c>
      <c r="BK125" s="130">
        <f>SUM(BK126:BK134)</f>
        <v>0</v>
      </c>
    </row>
    <row r="126" spans="2:65" s="1" customFormat="1" ht="16.5" customHeight="1" x14ac:dyDescent="0.2">
      <c r="B126" s="133"/>
      <c r="C126" s="134" t="s">
        <v>76</v>
      </c>
      <c r="D126" s="134" t="s">
        <v>133</v>
      </c>
      <c r="E126" s="135" t="s">
        <v>353</v>
      </c>
      <c r="F126" s="136" t="s">
        <v>354</v>
      </c>
      <c r="G126" s="137" t="s">
        <v>136</v>
      </c>
      <c r="H126" s="138">
        <v>135</v>
      </c>
      <c r="I126" s="138"/>
      <c r="J126" s="138"/>
      <c r="K126" s="136" t="s">
        <v>1</v>
      </c>
      <c r="L126" s="25"/>
      <c r="M126" s="139" t="s">
        <v>1</v>
      </c>
      <c r="N126" s="140" t="s">
        <v>35</v>
      </c>
      <c r="O126" s="141">
        <v>0</v>
      </c>
      <c r="P126" s="141">
        <f t="shared" ref="P126:P134" si="0">O126*H126</f>
        <v>0</v>
      </c>
      <c r="Q126" s="141">
        <v>0</v>
      </c>
      <c r="R126" s="141">
        <f t="shared" ref="R126:R134" si="1">Q126*H126</f>
        <v>0</v>
      </c>
      <c r="S126" s="141">
        <v>0</v>
      </c>
      <c r="T126" s="142">
        <f t="shared" ref="T126:T134" si="2">S126*H126</f>
        <v>0</v>
      </c>
      <c r="V126" s="1">
        <f>H126*I126</f>
        <v>0</v>
      </c>
      <c r="AR126" s="143" t="s">
        <v>135</v>
      </c>
      <c r="AT126" s="143" t="s">
        <v>133</v>
      </c>
      <c r="AU126" s="143" t="s">
        <v>90</v>
      </c>
      <c r="AY126" s="13" t="s">
        <v>131</v>
      </c>
      <c r="BE126" s="144">
        <f t="shared" ref="BE126:BE134" si="3">IF(N126="základná",J126,0)</f>
        <v>0</v>
      </c>
      <c r="BF126" s="144">
        <f t="shared" ref="BF126:BF134" si="4">IF(N126="znížená",J126,0)</f>
        <v>0</v>
      </c>
      <c r="BG126" s="144">
        <f t="shared" ref="BG126:BG134" si="5">IF(N126="zákl. prenesená",J126,0)</f>
        <v>0</v>
      </c>
      <c r="BH126" s="144">
        <f t="shared" ref="BH126:BH134" si="6">IF(N126="zníž. prenesená",J126,0)</f>
        <v>0</v>
      </c>
      <c r="BI126" s="144">
        <f t="shared" ref="BI126:BI134" si="7">IF(N126="nulová",J126,0)</f>
        <v>0</v>
      </c>
      <c r="BJ126" s="13" t="s">
        <v>90</v>
      </c>
      <c r="BK126" s="145">
        <f t="shared" ref="BK126:BK134" si="8">ROUND(I126*H126,3)</f>
        <v>0</v>
      </c>
      <c r="BL126" s="13" t="s">
        <v>135</v>
      </c>
      <c r="BM126" s="143" t="s">
        <v>90</v>
      </c>
    </row>
    <row r="127" spans="2:65" s="1" customFormat="1" ht="16.5" customHeight="1" x14ac:dyDescent="0.2">
      <c r="B127" s="133"/>
      <c r="C127" s="134" t="s">
        <v>90</v>
      </c>
      <c r="D127" s="134" t="s">
        <v>133</v>
      </c>
      <c r="E127" s="135" t="s">
        <v>355</v>
      </c>
      <c r="F127" s="136" t="s">
        <v>356</v>
      </c>
      <c r="G127" s="137" t="s">
        <v>136</v>
      </c>
      <c r="H127" s="138">
        <v>58</v>
      </c>
      <c r="I127" s="138"/>
      <c r="J127" s="138"/>
      <c r="K127" s="136" t="s">
        <v>1</v>
      </c>
      <c r="L127" s="25"/>
      <c r="M127" s="139" t="s">
        <v>1</v>
      </c>
      <c r="N127" s="140" t="s">
        <v>35</v>
      </c>
      <c r="O127" s="141">
        <v>0</v>
      </c>
      <c r="P127" s="141">
        <f t="shared" si="0"/>
        <v>0</v>
      </c>
      <c r="Q127" s="141">
        <v>0</v>
      </c>
      <c r="R127" s="141">
        <f t="shared" si="1"/>
        <v>0</v>
      </c>
      <c r="S127" s="141">
        <v>0</v>
      </c>
      <c r="T127" s="142">
        <f t="shared" si="2"/>
        <v>0</v>
      </c>
      <c r="V127" s="158">
        <f t="shared" ref="V127:V176" si="9">H127*I127</f>
        <v>0</v>
      </c>
      <c r="AR127" s="143" t="s">
        <v>135</v>
      </c>
      <c r="AT127" s="143" t="s">
        <v>133</v>
      </c>
      <c r="AU127" s="143" t="s">
        <v>90</v>
      </c>
      <c r="AY127" s="13" t="s">
        <v>131</v>
      </c>
      <c r="BE127" s="144">
        <f t="shared" si="3"/>
        <v>0</v>
      </c>
      <c r="BF127" s="144">
        <f t="shared" si="4"/>
        <v>0</v>
      </c>
      <c r="BG127" s="144">
        <f t="shared" si="5"/>
        <v>0</v>
      </c>
      <c r="BH127" s="144">
        <f t="shared" si="6"/>
        <v>0</v>
      </c>
      <c r="BI127" s="144">
        <f t="shared" si="7"/>
        <v>0</v>
      </c>
      <c r="BJ127" s="13" t="s">
        <v>90</v>
      </c>
      <c r="BK127" s="145">
        <f t="shared" si="8"/>
        <v>0</v>
      </c>
      <c r="BL127" s="13" t="s">
        <v>135</v>
      </c>
      <c r="BM127" s="143" t="s">
        <v>135</v>
      </c>
    </row>
    <row r="128" spans="2:65" s="1" customFormat="1" ht="24" customHeight="1" x14ac:dyDescent="0.2">
      <c r="B128" s="133"/>
      <c r="C128" s="134" t="s">
        <v>137</v>
      </c>
      <c r="D128" s="134" t="s">
        <v>133</v>
      </c>
      <c r="E128" s="135" t="s">
        <v>357</v>
      </c>
      <c r="F128" s="136" t="s">
        <v>358</v>
      </c>
      <c r="G128" s="137" t="s">
        <v>136</v>
      </c>
      <c r="H128" s="138">
        <v>44</v>
      </c>
      <c r="I128" s="138"/>
      <c r="J128" s="138"/>
      <c r="K128" s="136" t="s">
        <v>1</v>
      </c>
      <c r="L128" s="25"/>
      <c r="M128" s="139" t="s">
        <v>1</v>
      </c>
      <c r="N128" s="140" t="s">
        <v>35</v>
      </c>
      <c r="O128" s="141">
        <v>0</v>
      </c>
      <c r="P128" s="141">
        <f t="shared" si="0"/>
        <v>0</v>
      </c>
      <c r="Q128" s="141">
        <v>0</v>
      </c>
      <c r="R128" s="141">
        <f t="shared" si="1"/>
        <v>0</v>
      </c>
      <c r="S128" s="141">
        <v>0</v>
      </c>
      <c r="T128" s="142">
        <f t="shared" si="2"/>
        <v>0</v>
      </c>
      <c r="V128" s="158">
        <f t="shared" si="9"/>
        <v>0</v>
      </c>
      <c r="AR128" s="143" t="s">
        <v>135</v>
      </c>
      <c r="AT128" s="143" t="s">
        <v>133</v>
      </c>
      <c r="AU128" s="143" t="s">
        <v>90</v>
      </c>
      <c r="AY128" s="13" t="s">
        <v>131</v>
      </c>
      <c r="BE128" s="144">
        <f t="shared" si="3"/>
        <v>0</v>
      </c>
      <c r="BF128" s="144">
        <f t="shared" si="4"/>
        <v>0</v>
      </c>
      <c r="BG128" s="144">
        <f t="shared" si="5"/>
        <v>0</v>
      </c>
      <c r="BH128" s="144">
        <f t="shared" si="6"/>
        <v>0</v>
      </c>
      <c r="BI128" s="144">
        <f t="shared" si="7"/>
        <v>0</v>
      </c>
      <c r="BJ128" s="13" t="s">
        <v>90</v>
      </c>
      <c r="BK128" s="145">
        <f t="shared" si="8"/>
        <v>0</v>
      </c>
      <c r="BL128" s="13" t="s">
        <v>135</v>
      </c>
      <c r="BM128" s="143" t="s">
        <v>138</v>
      </c>
    </row>
    <row r="129" spans="2:65" s="1" customFormat="1" ht="24" customHeight="1" x14ac:dyDescent="0.2">
      <c r="B129" s="133"/>
      <c r="C129" s="134" t="s">
        <v>135</v>
      </c>
      <c r="D129" s="134" t="s">
        <v>133</v>
      </c>
      <c r="E129" s="135" t="s">
        <v>212</v>
      </c>
      <c r="F129" s="136" t="s">
        <v>359</v>
      </c>
      <c r="G129" s="137" t="s">
        <v>136</v>
      </c>
      <c r="H129" s="138">
        <v>44</v>
      </c>
      <c r="I129" s="138"/>
      <c r="J129" s="138"/>
      <c r="K129" s="136" t="s">
        <v>1</v>
      </c>
      <c r="L129" s="25"/>
      <c r="M129" s="139" t="s">
        <v>1</v>
      </c>
      <c r="N129" s="140" t="s">
        <v>35</v>
      </c>
      <c r="O129" s="141">
        <v>0</v>
      </c>
      <c r="P129" s="141">
        <f t="shared" si="0"/>
        <v>0</v>
      </c>
      <c r="Q129" s="141">
        <v>0</v>
      </c>
      <c r="R129" s="141">
        <f t="shared" si="1"/>
        <v>0</v>
      </c>
      <c r="S129" s="141">
        <v>0</v>
      </c>
      <c r="T129" s="142">
        <f t="shared" si="2"/>
        <v>0</v>
      </c>
      <c r="V129" s="158">
        <f t="shared" si="9"/>
        <v>0</v>
      </c>
      <c r="AR129" s="143" t="s">
        <v>135</v>
      </c>
      <c r="AT129" s="143" t="s">
        <v>133</v>
      </c>
      <c r="AU129" s="143" t="s">
        <v>90</v>
      </c>
      <c r="AY129" s="13" t="s">
        <v>131</v>
      </c>
      <c r="BE129" s="144">
        <f t="shared" si="3"/>
        <v>0</v>
      </c>
      <c r="BF129" s="144">
        <f t="shared" si="4"/>
        <v>0</v>
      </c>
      <c r="BG129" s="144">
        <f t="shared" si="5"/>
        <v>0</v>
      </c>
      <c r="BH129" s="144">
        <f t="shared" si="6"/>
        <v>0</v>
      </c>
      <c r="BI129" s="144">
        <f t="shared" si="7"/>
        <v>0</v>
      </c>
      <c r="BJ129" s="13" t="s">
        <v>90</v>
      </c>
      <c r="BK129" s="145">
        <f t="shared" si="8"/>
        <v>0</v>
      </c>
      <c r="BL129" s="13" t="s">
        <v>135</v>
      </c>
      <c r="BM129" s="143" t="s">
        <v>139</v>
      </c>
    </row>
    <row r="130" spans="2:65" s="1" customFormat="1" ht="24" customHeight="1" x14ac:dyDescent="0.2">
      <c r="B130" s="133"/>
      <c r="C130" s="134" t="s">
        <v>140</v>
      </c>
      <c r="D130" s="134" t="s">
        <v>133</v>
      </c>
      <c r="E130" s="135" t="s">
        <v>360</v>
      </c>
      <c r="F130" s="136" t="s">
        <v>361</v>
      </c>
      <c r="G130" s="137" t="s">
        <v>136</v>
      </c>
      <c r="H130" s="138">
        <v>87</v>
      </c>
      <c r="I130" s="138"/>
      <c r="J130" s="138"/>
      <c r="K130" s="136" t="s">
        <v>1</v>
      </c>
      <c r="L130" s="25"/>
      <c r="M130" s="139" t="s">
        <v>1</v>
      </c>
      <c r="N130" s="140" t="s">
        <v>35</v>
      </c>
      <c r="O130" s="141">
        <v>0</v>
      </c>
      <c r="P130" s="141">
        <f t="shared" si="0"/>
        <v>0</v>
      </c>
      <c r="Q130" s="141">
        <v>0</v>
      </c>
      <c r="R130" s="141">
        <f t="shared" si="1"/>
        <v>0</v>
      </c>
      <c r="S130" s="141">
        <v>0</v>
      </c>
      <c r="T130" s="142">
        <f t="shared" si="2"/>
        <v>0</v>
      </c>
      <c r="V130" s="158">
        <f t="shared" si="9"/>
        <v>0</v>
      </c>
      <c r="AR130" s="143" t="s">
        <v>135</v>
      </c>
      <c r="AT130" s="143" t="s">
        <v>133</v>
      </c>
      <c r="AU130" s="143" t="s">
        <v>90</v>
      </c>
      <c r="AY130" s="13" t="s">
        <v>131</v>
      </c>
      <c r="BE130" s="144">
        <f t="shared" si="3"/>
        <v>0</v>
      </c>
      <c r="BF130" s="144">
        <f t="shared" si="4"/>
        <v>0</v>
      </c>
      <c r="BG130" s="144">
        <f t="shared" si="5"/>
        <v>0</v>
      </c>
      <c r="BH130" s="144">
        <f t="shared" si="6"/>
        <v>0</v>
      </c>
      <c r="BI130" s="144">
        <f t="shared" si="7"/>
        <v>0</v>
      </c>
      <c r="BJ130" s="13" t="s">
        <v>90</v>
      </c>
      <c r="BK130" s="145">
        <f t="shared" si="8"/>
        <v>0</v>
      </c>
      <c r="BL130" s="13" t="s">
        <v>135</v>
      </c>
      <c r="BM130" s="143" t="s">
        <v>141</v>
      </c>
    </row>
    <row r="131" spans="2:65" s="1" customFormat="1" ht="24" customHeight="1" x14ac:dyDescent="0.2">
      <c r="B131" s="133"/>
      <c r="C131" s="134" t="s">
        <v>138</v>
      </c>
      <c r="D131" s="134" t="s">
        <v>133</v>
      </c>
      <c r="E131" s="135" t="s">
        <v>362</v>
      </c>
      <c r="F131" s="136" t="s">
        <v>363</v>
      </c>
      <c r="G131" s="137" t="s">
        <v>136</v>
      </c>
      <c r="H131" s="138">
        <v>44</v>
      </c>
      <c r="I131" s="138"/>
      <c r="J131" s="138"/>
      <c r="K131" s="136" t="s">
        <v>1</v>
      </c>
      <c r="L131" s="25"/>
      <c r="M131" s="139" t="s">
        <v>1</v>
      </c>
      <c r="N131" s="140" t="s">
        <v>35</v>
      </c>
      <c r="O131" s="141">
        <v>0</v>
      </c>
      <c r="P131" s="141">
        <f t="shared" si="0"/>
        <v>0</v>
      </c>
      <c r="Q131" s="141">
        <v>0</v>
      </c>
      <c r="R131" s="141">
        <f t="shared" si="1"/>
        <v>0</v>
      </c>
      <c r="S131" s="141">
        <v>0</v>
      </c>
      <c r="T131" s="142">
        <f t="shared" si="2"/>
        <v>0</v>
      </c>
      <c r="V131" s="158">
        <f t="shared" si="9"/>
        <v>0</v>
      </c>
      <c r="AR131" s="143" t="s">
        <v>135</v>
      </c>
      <c r="AT131" s="143" t="s">
        <v>133</v>
      </c>
      <c r="AU131" s="143" t="s">
        <v>90</v>
      </c>
      <c r="AY131" s="13" t="s">
        <v>131</v>
      </c>
      <c r="BE131" s="144">
        <f t="shared" si="3"/>
        <v>0</v>
      </c>
      <c r="BF131" s="144">
        <f t="shared" si="4"/>
        <v>0</v>
      </c>
      <c r="BG131" s="144">
        <f t="shared" si="5"/>
        <v>0</v>
      </c>
      <c r="BH131" s="144">
        <f t="shared" si="6"/>
        <v>0</v>
      </c>
      <c r="BI131" s="144">
        <f t="shared" si="7"/>
        <v>0</v>
      </c>
      <c r="BJ131" s="13" t="s">
        <v>90</v>
      </c>
      <c r="BK131" s="145">
        <f t="shared" si="8"/>
        <v>0</v>
      </c>
      <c r="BL131" s="13" t="s">
        <v>135</v>
      </c>
      <c r="BM131" s="143" t="s">
        <v>142</v>
      </c>
    </row>
    <row r="132" spans="2:65" s="1" customFormat="1" ht="24" customHeight="1" x14ac:dyDescent="0.2">
      <c r="B132" s="133"/>
      <c r="C132" s="134" t="s">
        <v>143</v>
      </c>
      <c r="D132" s="134" t="s">
        <v>133</v>
      </c>
      <c r="E132" s="135" t="s">
        <v>364</v>
      </c>
      <c r="F132" s="136" t="s">
        <v>365</v>
      </c>
      <c r="G132" s="137" t="s">
        <v>134</v>
      </c>
      <c r="H132" s="138">
        <v>2.5</v>
      </c>
      <c r="I132" s="138"/>
      <c r="J132" s="138"/>
      <c r="K132" s="136" t="s">
        <v>1</v>
      </c>
      <c r="L132" s="25"/>
      <c r="M132" s="139" t="s">
        <v>1</v>
      </c>
      <c r="N132" s="140" t="s">
        <v>35</v>
      </c>
      <c r="O132" s="141">
        <v>0</v>
      </c>
      <c r="P132" s="141">
        <f t="shared" si="0"/>
        <v>0</v>
      </c>
      <c r="Q132" s="141">
        <v>0</v>
      </c>
      <c r="R132" s="141">
        <f t="shared" si="1"/>
        <v>0</v>
      </c>
      <c r="S132" s="141">
        <v>0.56299999999999994</v>
      </c>
      <c r="T132" s="142">
        <f t="shared" si="2"/>
        <v>1.4074999999999998</v>
      </c>
      <c r="V132" s="158">
        <f t="shared" si="9"/>
        <v>0</v>
      </c>
      <c r="AR132" s="143" t="s">
        <v>135</v>
      </c>
      <c r="AT132" s="143" t="s">
        <v>133</v>
      </c>
      <c r="AU132" s="143" t="s">
        <v>90</v>
      </c>
      <c r="AY132" s="13" t="s">
        <v>131</v>
      </c>
      <c r="BE132" s="144">
        <f t="shared" si="3"/>
        <v>0</v>
      </c>
      <c r="BF132" s="144">
        <f t="shared" si="4"/>
        <v>0</v>
      </c>
      <c r="BG132" s="144">
        <f t="shared" si="5"/>
        <v>0</v>
      </c>
      <c r="BH132" s="144">
        <f t="shared" si="6"/>
        <v>0</v>
      </c>
      <c r="BI132" s="144">
        <f t="shared" si="7"/>
        <v>0</v>
      </c>
      <c r="BJ132" s="13" t="s">
        <v>90</v>
      </c>
      <c r="BK132" s="145">
        <f t="shared" si="8"/>
        <v>0</v>
      </c>
      <c r="BL132" s="13" t="s">
        <v>135</v>
      </c>
      <c r="BM132" s="143" t="s">
        <v>144</v>
      </c>
    </row>
    <row r="133" spans="2:65" s="1" customFormat="1" ht="24" customHeight="1" x14ac:dyDescent="0.2">
      <c r="B133" s="133"/>
      <c r="C133" s="134" t="s">
        <v>139</v>
      </c>
      <c r="D133" s="134" t="s">
        <v>133</v>
      </c>
      <c r="E133" s="135" t="s">
        <v>366</v>
      </c>
      <c r="F133" s="136" t="s">
        <v>367</v>
      </c>
      <c r="G133" s="137" t="s">
        <v>134</v>
      </c>
      <c r="H133" s="138">
        <v>2.5</v>
      </c>
      <c r="I133" s="138"/>
      <c r="J133" s="138"/>
      <c r="K133" s="136" t="s">
        <v>1</v>
      </c>
      <c r="L133" s="25"/>
      <c r="M133" s="139" t="s">
        <v>1</v>
      </c>
      <c r="N133" s="140" t="s">
        <v>35</v>
      </c>
      <c r="O133" s="141">
        <v>0</v>
      </c>
      <c r="P133" s="141">
        <f t="shared" si="0"/>
        <v>0</v>
      </c>
      <c r="Q133" s="141">
        <v>0</v>
      </c>
      <c r="R133" s="141">
        <f t="shared" si="1"/>
        <v>0</v>
      </c>
      <c r="S133" s="141">
        <v>0.79</v>
      </c>
      <c r="T133" s="142">
        <f t="shared" si="2"/>
        <v>1.9750000000000001</v>
      </c>
      <c r="V133" s="158">
        <f t="shared" si="9"/>
        <v>0</v>
      </c>
      <c r="AR133" s="143" t="s">
        <v>135</v>
      </c>
      <c r="AT133" s="143" t="s">
        <v>133</v>
      </c>
      <c r="AU133" s="143" t="s">
        <v>90</v>
      </c>
      <c r="AY133" s="13" t="s">
        <v>131</v>
      </c>
      <c r="BE133" s="144">
        <f t="shared" si="3"/>
        <v>0</v>
      </c>
      <c r="BF133" s="144">
        <f t="shared" si="4"/>
        <v>0</v>
      </c>
      <c r="BG133" s="144">
        <f t="shared" si="5"/>
        <v>0</v>
      </c>
      <c r="BH133" s="144">
        <f t="shared" si="6"/>
        <v>0</v>
      </c>
      <c r="BI133" s="144">
        <f t="shared" si="7"/>
        <v>0</v>
      </c>
      <c r="BJ133" s="13" t="s">
        <v>90</v>
      </c>
      <c r="BK133" s="145">
        <f t="shared" si="8"/>
        <v>0</v>
      </c>
      <c r="BL133" s="13" t="s">
        <v>135</v>
      </c>
      <c r="BM133" s="143" t="s">
        <v>146</v>
      </c>
    </row>
    <row r="134" spans="2:65" s="1" customFormat="1" ht="16.5" customHeight="1" x14ac:dyDescent="0.2">
      <c r="B134" s="133"/>
      <c r="C134" s="146" t="s">
        <v>147</v>
      </c>
      <c r="D134" s="146" t="s">
        <v>145</v>
      </c>
      <c r="E134" s="147" t="s">
        <v>368</v>
      </c>
      <c r="F134" s="148" t="s">
        <v>369</v>
      </c>
      <c r="G134" s="149" t="s">
        <v>192</v>
      </c>
      <c r="H134" s="150">
        <v>15.34</v>
      </c>
      <c r="I134" s="150"/>
      <c r="J134" s="150"/>
      <c r="K134" s="148" t="s">
        <v>1</v>
      </c>
      <c r="L134" s="151"/>
      <c r="M134" s="152" t="s">
        <v>1</v>
      </c>
      <c r="N134" s="153" t="s">
        <v>35</v>
      </c>
      <c r="O134" s="141">
        <v>0</v>
      </c>
      <c r="P134" s="141">
        <f t="shared" si="0"/>
        <v>0</v>
      </c>
      <c r="Q134" s="141">
        <v>15.34</v>
      </c>
      <c r="R134" s="141">
        <f t="shared" si="1"/>
        <v>235.31559999999999</v>
      </c>
      <c r="S134" s="141">
        <v>0</v>
      </c>
      <c r="T134" s="142">
        <f t="shared" si="2"/>
        <v>0</v>
      </c>
      <c r="V134" s="158">
        <f t="shared" si="9"/>
        <v>0</v>
      </c>
      <c r="AR134" s="143" t="s">
        <v>139</v>
      </c>
      <c r="AT134" s="143" t="s">
        <v>145</v>
      </c>
      <c r="AU134" s="143" t="s">
        <v>90</v>
      </c>
      <c r="AY134" s="13" t="s">
        <v>131</v>
      </c>
      <c r="BE134" s="144">
        <f t="shared" si="3"/>
        <v>0</v>
      </c>
      <c r="BF134" s="144">
        <f t="shared" si="4"/>
        <v>0</v>
      </c>
      <c r="BG134" s="144">
        <f t="shared" si="5"/>
        <v>0</v>
      </c>
      <c r="BH134" s="144">
        <f t="shared" si="6"/>
        <v>0</v>
      </c>
      <c r="BI134" s="144">
        <f t="shared" si="7"/>
        <v>0</v>
      </c>
      <c r="BJ134" s="13" t="s">
        <v>90</v>
      </c>
      <c r="BK134" s="145">
        <f t="shared" si="8"/>
        <v>0</v>
      </c>
      <c r="BL134" s="13" t="s">
        <v>135</v>
      </c>
      <c r="BM134" s="143" t="s">
        <v>148</v>
      </c>
    </row>
    <row r="135" spans="2:65" s="11" customFormat="1" ht="22.9" customHeight="1" x14ac:dyDescent="0.2">
      <c r="B135" s="121"/>
      <c r="D135" s="122" t="s">
        <v>67</v>
      </c>
      <c r="E135" s="131" t="s">
        <v>370</v>
      </c>
      <c r="F135" s="131" t="s">
        <v>371</v>
      </c>
      <c r="J135" s="132"/>
      <c r="L135" s="121"/>
      <c r="M135" s="125"/>
      <c r="N135" s="126"/>
      <c r="O135" s="126"/>
      <c r="P135" s="127">
        <f>P136</f>
        <v>0</v>
      </c>
      <c r="Q135" s="126"/>
      <c r="R135" s="127">
        <f>R136</f>
        <v>3660.5360000000001</v>
      </c>
      <c r="S135" s="126"/>
      <c r="T135" s="128">
        <f>T136</f>
        <v>0</v>
      </c>
      <c r="V135" s="158">
        <f t="shared" si="9"/>
        <v>0</v>
      </c>
      <c r="AR135" s="122" t="s">
        <v>76</v>
      </c>
      <c r="AT135" s="129" t="s">
        <v>67</v>
      </c>
      <c r="AU135" s="129" t="s">
        <v>76</v>
      </c>
      <c r="AY135" s="122" t="s">
        <v>131</v>
      </c>
      <c r="BK135" s="130">
        <f>BK136</f>
        <v>0</v>
      </c>
    </row>
    <row r="136" spans="2:65" s="1" customFormat="1" ht="36" customHeight="1" x14ac:dyDescent="0.2">
      <c r="B136" s="133"/>
      <c r="C136" s="134" t="s">
        <v>141</v>
      </c>
      <c r="D136" s="134" t="s">
        <v>133</v>
      </c>
      <c r="E136" s="135" t="s">
        <v>372</v>
      </c>
      <c r="F136" s="136" t="s">
        <v>373</v>
      </c>
      <c r="G136" s="137" t="s">
        <v>136</v>
      </c>
      <c r="H136" s="138">
        <v>44</v>
      </c>
      <c r="I136" s="138"/>
      <c r="J136" s="138"/>
      <c r="K136" s="136" t="s">
        <v>1</v>
      </c>
      <c r="L136" s="25"/>
      <c r="M136" s="139" t="s">
        <v>1</v>
      </c>
      <c r="N136" s="140" t="s">
        <v>35</v>
      </c>
      <c r="O136" s="141">
        <v>0</v>
      </c>
      <c r="P136" s="141">
        <f>O136*H136</f>
        <v>0</v>
      </c>
      <c r="Q136" s="141">
        <v>83.194000000000003</v>
      </c>
      <c r="R136" s="141">
        <f>Q136*H136</f>
        <v>3660.5360000000001</v>
      </c>
      <c r="S136" s="141">
        <v>0</v>
      </c>
      <c r="T136" s="142">
        <f>S136*H136</f>
        <v>0</v>
      </c>
      <c r="V136" s="158">
        <f t="shared" si="9"/>
        <v>0</v>
      </c>
      <c r="AR136" s="143" t="s">
        <v>135</v>
      </c>
      <c r="AT136" s="143" t="s">
        <v>133</v>
      </c>
      <c r="AU136" s="143" t="s">
        <v>90</v>
      </c>
      <c r="AY136" s="13" t="s">
        <v>131</v>
      </c>
      <c r="BE136" s="144">
        <f>IF(N136="základná",J136,0)</f>
        <v>0</v>
      </c>
      <c r="BF136" s="144">
        <f>IF(N136="znížená",J136,0)</f>
        <v>0</v>
      </c>
      <c r="BG136" s="144">
        <f>IF(N136="zákl. prenesená",J136,0)</f>
        <v>0</v>
      </c>
      <c r="BH136" s="144">
        <f>IF(N136="zníž. prenesená",J136,0)</f>
        <v>0</v>
      </c>
      <c r="BI136" s="144">
        <f>IF(N136="nulová",J136,0)</f>
        <v>0</v>
      </c>
      <c r="BJ136" s="13" t="s">
        <v>90</v>
      </c>
      <c r="BK136" s="145">
        <f>ROUND(I136*H136,3)</f>
        <v>0</v>
      </c>
      <c r="BL136" s="13" t="s">
        <v>135</v>
      </c>
      <c r="BM136" s="143" t="s">
        <v>7</v>
      </c>
    </row>
    <row r="137" spans="2:65" s="11" customFormat="1" ht="22.9" customHeight="1" x14ac:dyDescent="0.2">
      <c r="B137" s="121"/>
      <c r="D137" s="122" t="s">
        <v>67</v>
      </c>
      <c r="E137" s="131" t="s">
        <v>374</v>
      </c>
      <c r="F137" s="131" t="s">
        <v>375</v>
      </c>
      <c r="J137" s="132"/>
      <c r="L137" s="121"/>
      <c r="M137" s="125"/>
      <c r="N137" s="126"/>
      <c r="O137" s="126"/>
      <c r="P137" s="127">
        <f>SUM(P138:P139)</f>
        <v>0</v>
      </c>
      <c r="Q137" s="126"/>
      <c r="R137" s="127">
        <f>SUM(R138:R139)</f>
        <v>6.0090000000000003</v>
      </c>
      <c r="S137" s="126"/>
      <c r="T137" s="128">
        <f>SUM(T138:T139)</f>
        <v>0</v>
      </c>
      <c r="V137" s="158">
        <f t="shared" si="9"/>
        <v>0</v>
      </c>
      <c r="AR137" s="122" t="s">
        <v>76</v>
      </c>
      <c r="AT137" s="129" t="s">
        <v>67</v>
      </c>
      <c r="AU137" s="129" t="s">
        <v>76</v>
      </c>
      <c r="AY137" s="122" t="s">
        <v>131</v>
      </c>
      <c r="BK137" s="130">
        <f>SUM(BK138:BK139)</f>
        <v>0</v>
      </c>
    </row>
    <row r="138" spans="2:65" s="1" customFormat="1" ht="24" customHeight="1" x14ac:dyDescent="0.2">
      <c r="B138" s="133"/>
      <c r="C138" s="134" t="s">
        <v>149</v>
      </c>
      <c r="D138" s="134" t="s">
        <v>133</v>
      </c>
      <c r="E138" s="135" t="s">
        <v>376</v>
      </c>
      <c r="F138" s="136" t="s">
        <v>377</v>
      </c>
      <c r="G138" s="137" t="s">
        <v>134</v>
      </c>
      <c r="H138" s="138">
        <v>3</v>
      </c>
      <c r="I138" s="138"/>
      <c r="J138" s="138"/>
      <c r="K138" s="136" t="s">
        <v>1</v>
      </c>
      <c r="L138" s="25"/>
      <c r="M138" s="139" t="s">
        <v>1</v>
      </c>
      <c r="N138" s="140" t="s">
        <v>35</v>
      </c>
      <c r="O138" s="141">
        <v>0</v>
      </c>
      <c r="P138" s="141">
        <f>O138*H138</f>
        <v>0</v>
      </c>
      <c r="Q138" s="141">
        <v>1.32</v>
      </c>
      <c r="R138" s="141">
        <f>Q138*H138</f>
        <v>3.96</v>
      </c>
      <c r="S138" s="141">
        <v>0</v>
      </c>
      <c r="T138" s="142">
        <f>S138*H138</f>
        <v>0</v>
      </c>
      <c r="V138" s="158">
        <f t="shared" si="9"/>
        <v>0</v>
      </c>
      <c r="AR138" s="143" t="s">
        <v>135</v>
      </c>
      <c r="AT138" s="143" t="s">
        <v>133</v>
      </c>
      <c r="AU138" s="143" t="s">
        <v>90</v>
      </c>
      <c r="AY138" s="13" t="s">
        <v>131</v>
      </c>
      <c r="BE138" s="144">
        <f>IF(N138="základná",J138,0)</f>
        <v>0</v>
      </c>
      <c r="BF138" s="144">
        <f>IF(N138="znížená",J138,0)</f>
        <v>0</v>
      </c>
      <c r="BG138" s="144">
        <f>IF(N138="zákl. prenesená",J138,0)</f>
        <v>0</v>
      </c>
      <c r="BH138" s="144">
        <f>IF(N138="zníž. prenesená",J138,0)</f>
        <v>0</v>
      </c>
      <c r="BI138" s="144">
        <f>IF(N138="nulová",J138,0)</f>
        <v>0</v>
      </c>
      <c r="BJ138" s="13" t="s">
        <v>90</v>
      </c>
      <c r="BK138" s="145">
        <f>ROUND(I138*H138,3)</f>
        <v>0</v>
      </c>
      <c r="BL138" s="13" t="s">
        <v>135</v>
      </c>
      <c r="BM138" s="143" t="s">
        <v>151</v>
      </c>
    </row>
    <row r="139" spans="2:65" s="1" customFormat="1" ht="24" customHeight="1" x14ac:dyDescent="0.2">
      <c r="B139" s="133"/>
      <c r="C139" s="134" t="s">
        <v>142</v>
      </c>
      <c r="D139" s="134" t="s">
        <v>133</v>
      </c>
      <c r="E139" s="135" t="s">
        <v>378</v>
      </c>
      <c r="F139" s="136" t="s">
        <v>379</v>
      </c>
      <c r="G139" s="137" t="s">
        <v>134</v>
      </c>
      <c r="H139" s="138">
        <v>3</v>
      </c>
      <c r="I139" s="138"/>
      <c r="J139" s="138"/>
      <c r="K139" s="136" t="s">
        <v>1</v>
      </c>
      <c r="L139" s="25"/>
      <c r="M139" s="139" t="s">
        <v>1</v>
      </c>
      <c r="N139" s="140" t="s">
        <v>35</v>
      </c>
      <c r="O139" s="141">
        <v>0</v>
      </c>
      <c r="P139" s="141">
        <f>O139*H139</f>
        <v>0</v>
      </c>
      <c r="Q139" s="141">
        <v>0.68300000000000005</v>
      </c>
      <c r="R139" s="141">
        <f>Q139*H139</f>
        <v>2.0490000000000004</v>
      </c>
      <c r="S139" s="141">
        <v>0</v>
      </c>
      <c r="T139" s="142">
        <f>S139*H139</f>
        <v>0</v>
      </c>
      <c r="V139" s="158">
        <f t="shared" si="9"/>
        <v>0</v>
      </c>
      <c r="AR139" s="143" t="s">
        <v>135</v>
      </c>
      <c r="AT139" s="143" t="s">
        <v>133</v>
      </c>
      <c r="AU139" s="143" t="s">
        <v>90</v>
      </c>
      <c r="AY139" s="13" t="s">
        <v>131</v>
      </c>
      <c r="BE139" s="144">
        <f>IF(N139="základná",J139,0)</f>
        <v>0</v>
      </c>
      <c r="BF139" s="144">
        <f>IF(N139="znížená",J139,0)</f>
        <v>0</v>
      </c>
      <c r="BG139" s="144">
        <f>IF(N139="zákl. prenesená",J139,0)</f>
        <v>0</v>
      </c>
      <c r="BH139" s="144">
        <f>IF(N139="zníž. prenesená",J139,0)</f>
        <v>0</v>
      </c>
      <c r="BI139" s="144">
        <f>IF(N139="nulová",J139,0)</f>
        <v>0</v>
      </c>
      <c r="BJ139" s="13" t="s">
        <v>90</v>
      </c>
      <c r="BK139" s="145">
        <f>ROUND(I139*H139,3)</f>
        <v>0</v>
      </c>
      <c r="BL139" s="13" t="s">
        <v>135</v>
      </c>
      <c r="BM139" s="143" t="s">
        <v>152</v>
      </c>
    </row>
    <row r="140" spans="2:65" s="11" customFormat="1" ht="22.9" customHeight="1" x14ac:dyDescent="0.2">
      <c r="B140" s="121"/>
      <c r="D140" s="122" t="s">
        <v>67</v>
      </c>
      <c r="E140" s="131" t="s">
        <v>380</v>
      </c>
      <c r="F140" s="131" t="s">
        <v>381</v>
      </c>
      <c r="J140" s="132"/>
      <c r="L140" s="121"/>
      <c r="M140" s="125"/>
      <c r="N140" s="126"/>
      <c r="O140" s="126"/>
      <c r="P140" s="127">
        <f>SUM(P141:P145)</f>
        <v>0</v>
      </c>
      <c r="Q140" s="126"/>
      <c r="R140" s="127">
        <f>SUM(R141:R145)</f>
        <v>0</v>
      </c>
      <c r="S140" s="126"/>
      <c r="T140" s="128">
        <f>SUM(T141:T145)</f>
        <v>0</v>
      </c>
      <c r="V140" s="158">
        <f t="shared" si="9"/>
        <v>0</v>
      </c>
      <c r="AR140" s="122" t="s">
        <v>76</v>
      </c>
      <c r="AT140" s="129" t="s">
        <v>67</v>
      </c>
      <c r="AU140" s="129" t="s">
        <v>76</v>
      </c>
      <c r="AY140" s="122" t="s">
        <v>131</v>
      </c>
      <c r="BK140" s="130">
        <f>SUM(BK141:BK145)</f>
        <v>0</v>
      </c>
    </row>
    <row r="141" spans="2:65" s="1" customFormat="1" ht="36" customHeight="1" x14ac:dyDescent="0.2">
      <c r="B141" s="133"/>
      <c r="C141" s="134" t="s">
        <v>153</v>
      </c>
      <c r="D141" s="134" t="s">
        <v>133</v>
      </c>
      <c r="E141" s="135" t="s">
        <v>382</v>
      </c>
      <c r="F141" s="136" t="s">
        <v>383</v>
      </c>
      <c r="G141" s="137" t="s">
        <v>192</v>
      </c>
      <c r="H141" s="138">
        <v>1</v>
      </c>
      <c r="I141" s="138"/>
      <c r="J141" s="138"/>
      <c r="K141" s="136" t="s">
        <v>1</v>
      </c>
      <c r="L141" s="25"/>
      <c r="M141" s="139" t="s">
        <v>1</v>
      </c>
      <c r="N141" s="140" t="s">
        <v>35</v>
      </c>
      <c r="O141" s="141">
        <v>0</v>
      </c>
      <c r="P141" s="141">
        <f>O141*H141</f>
        <v>0</v>
      </c>
      <c r="Q141" s="141">
        <v>0</v>
      </c>
      <c r="R141" s="141">
        <f>Q141*H141</f>
        <v>0</v>
      </c>
      <c r="S141" s="141">
        <v>0</v>
      </c>
      <c r="T141" s="142">
        <f>S141*H141</f>
        <v>0</v>
      </c>
      <c r="V141" s="158">
        <f t="shared" si="9"/>
        <v>0</v>
      </c>
      <c r="AR141" s="143" t="s">
        <v>135</v>
      </c>
      <c r="AT141" s="143" t="s">
        <v>133</v>
      </c>
      <c r="AU141" s="143" t="s">
        <v>90</v>
      </c>
      <c r="AY141" s="13" t="s">
        <v>131</v>
      </c>
      <c r="BE141" s="144">
        <f>IF(N141="základná",J141,0)</f>
        <v>0</v>
      </c>
      <c r="BF141" s="144">
        <f>IF(N141="znížená",J141,0)</f>
        <v>0</v>
      </c>
      <c r="BG141" s="144">
        <f>IF(N141="zákl. prenesená",J141,0)</f>
        <v>0</v>
      </c>
      <c r="BH141" s="144">
        <f>IF(N141="zníž. prenesená",J141,0)</f>
        <v>0</v>
      </c>
      <c r="BI141" s="144">
        <f>IF(N141="nulová",J141,0)</f>
        <v>0</v>
      </c>
      <c r="BJ141" s="13" t="s">
        <v>90</v>
      </c>
      <c r="BK141" s="145">
        <f>ROUND(I141*H141,3)</f>
        <v>0</v>
      </c>
      <c r="BL141" s="13" t="s">
        <v>135</v>
      </c>
      <c r="BM141" s="143" t="s">
        <v>154</v>
      </c>
    </row>
    <row r="142" spans="2:65" s="1" customFormat="1" ht="24" customHeight="1" x14ac:dyDescent="0.2">
      <c r="B142" s="133"/>
      <c r="C142" s="134" t="s">
        <v>144</v>
      </c>
      <c r="D142" s="134" t="s">
        <v>133</v>
      </c>
      <c r="E142" s="135" t="s">
        <v>384</v>
      </c>
      <c r="F142" s="136" t="s">
        <v>385</v>
      </c>
      <c r="G142" s="137" t="s">
        <v>150</v>
      </c>
      <c r="H142" s="138">
        <v>8</v>
      </c>
      <c r="I142" s="138"/>
      <c r="J142" s="138"/>
      <c r="K142" s="136" t="s">
        <v>1</v>
      </c>
      <c r="L142" s="25"/>
      <c r="M142" s="139" t="s">
        <v>1</v>
      </c>
      <c r="N142" s="140" t="s">
        <v>35</v>
      </c>
      <c r="O142" s="141">
        <v>0</v>
      </c>
      <c r="P142" s="141">
        <f>O142*H142</f>
        <v>0</v>
      </c>
      <c r="Q142" s="141">
        <v>0</v>
      </c>
      <c r="R142" s="141">
        <f>Q142*H142</f>
        <v>0</v>
      </c>
      <c r="S142" s="141">
        <v>0</v>
      </c>
      <c r="T142" s="142">
        <f>S142*H142</f>
        <v>0</v>
      </c>
      <c r="V142" s="158">
        <f t="shared" si="9"/>
        <v>0</v>
      </c>
      <c r="AR142" s="143" t="s">
        <v>135</v>
      </c>
      <c r="AT142" s="143" t="s">
        <v>133</v>
      </c>
      <c r="AU142" s="143" t="s">
        <v>90</v>
      </c>
      <c r="AY142" s="13" t="s">
        <v>131</v>
      </c>
      <c r="BE142" s="144">
        <f>IF(N142="základná",J142,0)</f>
        <v>0</v>
      </c>
      <c r="BF142" s="144">
        <f>IF(N142="znížená",J142,0)</f>
        <v>0</v>
      </c>
      <c r="BG142" s="144">
        <f>IF(N142="zákl. prenesená",J142,0)</f>
        <v>0</v>
      </c>
      <c r="BH142" s="144">
        <f>IF(N142="zníž. prenesená",J142,0)</f>
        <v>0</v>
      </c>
      <c r="BI142" s="144">
        <f>IF(N142="nulová",J142,0)</f>
        <v>0</v>
      </c>
      <c r="BJ142" s="13" t="s">
        <v>90</v>
      </c>
      <c r="BK142" s="145">
        <f>ROUND(I142*H142,3)</f>
        <v>0</v>
      </c>
      <c r="BL142" s="13" t="s">
        <v>135</v>
      </c>
      <c r="BM142" s="143" t="s">
        <v>155</v>
      </c>
    </row>
    <row r="143" spans="2:65" s="1" customFormat="1" ht="24" customHeight="1" x14ac:dyDescent="0.2">
      <c r="B143" s="133"/>
      <c r="C143" s="134" t="s">
        <v>156</v>
      </c>
      <c r="D143" s="134" t="s">
        <v>133</v>
      </c>
      <c r="E143" s="135" t="s">
        <v>386</v>
      </c>
      <c r="F143" s="136" t="s">
        <v>387</v>
      </c>
      <c r="G143" s="137" t="s">
        <v>192</v>
      </c>
      <c r="H143" s="138">
        <v>1</v>
      </c>
      <c r="I143" s="138"/>
      <c r="J143" s="138"/>
      <c r="K143" s="136" t="s">
        <v>1</v>
      </c>
      <c r="L143" s="25"/>
      <c r="M143" s="139" t="s">
        <v>1</v>
      </c>
      <c r="N143" s="140" t="s">
        <v>35</v>
      </c>
      <c r="O143" s="141">
        <v>0</v>
      </c>
      <c r="P143" s="141">
        <f>O143*H143</f>
        <v>0</v>
      </c>
      <c r="Q143" s="141">
        <v>0</v>
      </c>
      <c r="R143" s="141">
        <f>Q143*H143</f>
        <v>0</v>
      </c>
      <c r="S143" s="141">
        <v>0</v>
      </c>
      <c r="T143" s="142">
        <f>S143*H143</f>
        <v>0</v>
      </c>
      <c r="V143" s="158">
        <f t="shared" si="9"/>
        <v>0</v>
      </c>
      <c r="AR143" s="143" t="s">
        <v>135</v>
      </c>
      <c r="AT143" s="143" t="s">
        <v>133</v>
      </c>
      <c r="AU143" s="143" t="s">
        <v>90</v>
      </c>
      <c r="AY143" s="13" t="s">
        <v>131</v>
      </c>
      <c r="BE143" s="144">
        <f>IF(N143="základná",J143,0)</f>
        <v>0</v>
      </c>
      <c r="BF143" s="144">
        <f>IF(N143="znížená",J143,0)</f>
        <v>0</v>
      </c>
      <c r="BG143" s="144">
        <f>IF(N143="zákl. prenesená",J143,0)</f>
        <v>0</v>
      </c>
      <c r="BH143" s="144">
        <f>IF(N143="zníž. prenesená",J143,0)</f>
        <v>0</v>
      </c>
      <c r="BI143" s="144">
        <f>IF(N143="nulová",J143,0)</f>
        <v>0</v>
      </c>
      <c r="BJ143" s="13" t="s">
        <v>90</v>
      </c>
      <c r="BK143" s="145">
        <f>ROUND(I143*H143,3)</f>
        <v>0</v>
      </c>
      <c r="BL143" s="13" t="s">
        <v>135</v>
      </c>
      <c r="BM143" s="143" t="s">
        <v>157</v>
      </c>
    </row>
    <row r="144" spans="2:65" s="1" customFormat="1" ht="24" customHeight="1" x14ac:dyDescent="0.2">
      <c r="B144" s="133"/>
      <c r="C144" s="134" t="s">
        <v>146</v>
      </c>
      <c r="D144" s="134" t="s">
        <v>133</v>
      </c>
      <c r="E144" s="135" t="s">
        <v>388</v>
      </c>
      <c r="F144" s="136" t="s">
        <v>389</v>
      </c>
      <c r="G144" s="137" t="s">
        <v>192</v>
      </c>
      <c r="H144" s="138">
        <v>1</v>
      </c>
      <c r="I144" s="138"/>
      <c r="J144" s="138"/>
      <c r="K144" s="136" t="s">
        <v>1</v>
      </c>
      <c r="L144" s="25"/>
      <c r="M144" s="139" t="s">
        <v>1</v>
      </c>
      <c r="N144" s="140" t="s">
        <v>35</v>
      </c>
      <c r="O144" s="141">
        <v>0</v>
      </c>
      <c r="P144" s="141">
        <f>O144*H144</f>
        <v>0</v>
      </c>
      <c r="Q144" s="141">
        <v>0</v>
      </c>
      <c r="R144" s="141">
        <f>Q144*H144</f>
        <v>0</v>
      </c>
      <c r="S144" s="141">
        <v>0</v>
      </c>
      <c r="T144" s="142">
        <f>S144*H144</f>
        <v>0</v>
      </c>
      <c r="V144" s="158">
        <f t="shared" si="9"/>
        <v>0</v>
      </c>
      <c r="AR144" s="143" t="s">
        <v>135</v>
      </c>
      <c r="AT144" s="143" t="s">
        <v>133</v>
      </c>
      <c r="AU144" s="143" t="s">
        <v>90</v>
      </c>
      <c r="AY144" s="13" t="s">
        <v>131</v>
      </c>
      <c r="BE144" s="144">
        <f>IF(N144="základná",J144,0)</f>
        <v>0</v>
      </c>
      <c r="BF144" s="144">
        <f>IF(N144="znížená",J144,0)</f>
        <v>0</v>
      </c>
      <c r="BG144" s="144">
        <f>IF(N144="zákl. prenesená",J144,0)</f>
        <v>0</v>
      </c>
      <c r="BH144" s="144">
        <f>IF(N144="zníž. prenesená",J144,0)</f>
        <v>0</v>
      </c>
      <c r="BI144" s="144">
        <f>IF(N144="nulová",J144,0)</f>
        <v>0</v>
      </c>
      <c r="BJ144" s="13" t="s">
        <v>90</v>
      </c>
      <c r="BK144" s="145">
        <f>ROUND(I144*H144,3)</f>
        <v>0</v>
      </c>
      <c r="BL144" s="13" t="s">
        <v>135</v>
      </c>
      <c r="BM144" s="143" t="s">
        <v>158</v>
      </c>
    </row>
    <row r="145" spans="2:65" s="1" customFormat="1" ht="24" customHeight="1" x14ac:dyDescent="0.2">
      <c r="B145" s="133"/>
      <c r="C145" s="134" t="s">
        <v>159</v>
      </c>
      <c r="D145" s="134" t="s">
        <v>133</v>
      </c>
      <c r="E145" s="135" t="s">
        <v>390</v>
      </c>
      <c r="F145" s="136" t="s">
        <v>391</v>
      </c>
      <c r="G145" s="137" t="s">
        <v>192</v>
      </c>
      <c r="H145" s="138">
        <v>1</v>
      </c>
      <c r="I145" s="138"/>
      <c r="J145" s="138"/>
      <c r="K145" s="136" t="s">
        <v>1</v>
      </c>
      <c r="L145" s="25"/>
      <c r="M145" s="139" t="s">
        <v>1</v>
      </c>
      <c r="N145" s="140" t="s">
        <v>35</v>
      </c>
      <c r="O145" s="141">
        <v>0</v>
      </c>
      <c r="P145" s="141">
        <f>O145*H145</f>
        <v>0</v>
      </c>
      <c r="Q145" s="141">
        <v>0</v>
      </c>
      <c r="R145" s="141">
        <f>Q145*H145</f>
        <v>0</v>
      </c>
      <c r="S145" s="141">
        <v>0</v>
      </c>
      <c r="T145" s="142">
        <f>S145*H145</f>
        <v>0</v>
      </c>
      <c r="V145" s="158">
        <f t="shared" si="9"/>
        <v>0</v>
      </c>
      <c r="AR145" s="143" t="s">
        <v>135</v>
      </c>
      <c r="AT145" s="143" t="s">
        <v>133</v>
      </c>
      <c r="AU145" s="143" t="s">
        <v>90</v>
      </c>
      <c r="AY145" s="13" t="s">
        <v>131</v>
      </c>
      <c r="BE145" s="144">
        <f>IF(N145="základná",J145,0)</f>
        <v>0</v>
      </c>
      <c r="BF145" s="144">
        <f>IF(N145="znížená",J145,0)</f>
        <v>0</v>
      </c>
      <c r="BG145" s="144">
        <f>IF(N145="zákl. prenesená",J145,0)</f>
        <v>0</v>
      </c>
      <c r="BH145" s="144">
        <f>IF(N145="zníž. prenesená",J145,0)</f>
        <v>0</v>
      </c>
      <c r="BI145" s="144">
        <f>IF(N145="nulová",J145,0)</f>
        <v>0</v>
      </c>
      <c r="BJ145" s="13" t="s">
        <v>90</v>
      </c>
      <c r="BK145" s="145">
        <f>ROUND(I145*H145,3)</f>
        <v>0</v>
      </c>
      <c r="BL145" s="13" t="s">
        <v>135</v>
      </c>
      <c r="BM145" s="143" t="s">
        <v>160</v>
      </c>
    </row>
    <row r="146" spans="2:65" s="11" customFormat="1" ht="25.9" customHeight="1" x14ac:dyDescent="0.2">
      <c r="B146" s="121"/>
      <c r="D146" s="122" t="s">
        <v>67</v>
      </c>
      <c r="E146" s="123" t="s">
        <v>392</v>
      </c>
      <c r="F146" s="123" t="s">
        <v>393</v>
      </c>
      <c r="J146" s="124"/>
      <c r="L146" s="121"/>
      <c r="M146" s="125"/>
      <c r="N146" s="126"/>
      <c r="O146" s="126"/>
      <c r="P146" s="127">
        <f>P147</f>
        <v>0</v>
      </c>
      <c r="Q146" s="126"/>
      <c r="R146" s="127">
        <f>R147</f>
        <v>5133.125</v>
      </c>
      <c r="S146" s="126"/>
      <c r="T146" s="128">
        <f>T147</f>
        <v>0</v>
      </c>
      <c r="V146" s="158">
        <f t="shared" si="9"/>
        <v>0</v>
      </c>
      <c r="AR146" s="122" t="s">
        <v>137</v>
      </c>
      <c r="AT146" s="129" t="s">
        <v>67</v>
      </c>
      <c r="AU146" s="129" t="s">
        <v>68</v>
      </c>
      <c r="AY146" s="122" t="s">
        <v>131</v>
      </c>
      <c r="BK146" s="130">
        <f>BK147</f>
        <v>0</v>
      </c>
    </row>
    <row r="147" spans="2:65" s="11" customFormat="1" ht="22.9" customHeight="1" x14ac:dyDescent="0.2">
      <c r="B147" s="121"/>
      <c r="D147" s="122" t="s">
        <v>67</v>
      </c>
      <c r="E147" s="131" t="s">
        <v>394</v>
      </c>
      <c r="F147" s="131" t="s">
        <v>395</v>
      </c>
      <c r="J147" s="132"/>
      <c r="L147" s="121"/>
      <c r="M147" s="125"/>
      <c r="N147" s="126"/>
      <c r="O147" s="126"/>
      <c r="P147" s="127">
        <f>SUM(P148:P175)</f>
        <v>0</v>
      </c>
      <c r="Q147" s="126"/>
      <c r="R147" s="127">
        <f>SUM(R148:R175)</f>
        <v>5133.125</v>
      </c>
      <c r="S147" s="126"/>
      <c r="T147" s="128">
        <f>SUM(T148:T175)</f>
        <v>0</v>
      </c>
      <c r="V147" s="158">
        <f t="shared" si="9"/>
        <v>0</v>
      </c>
      <c r="AR147" s="122" t="s">
        <v>137</v>
      </c>
      <c r="AT147" s="129" t="s">
        <v>67</v>
      </c>
      <c r="AU147" s="129" t="s">
        <v>76</v>
      </c>
      <c r="AY147" s="122" t="s">
        <v>131</v>
      </c>
      <c r="BK147" s="130">
        <f>SUM(BK148:BK175)</f>
        <v>0</v>
      </c>
    </row>
    <row r="148" spans="2:65" s="1" customFormat="1" ht="24" customHeight="1" x14ac:dyDescent="0.2">
      <c r="B148" s="133"/>
      <c r="C148" s="134" t="s">
        <v>148</v>
      </c>
      <c r="D148" s="134" t="s">
        <v>133</v>
      </c>
      <c r="E148" s="135" t="s">
        <v>396</v>
      </c>
      <c r="F148" s="136" t="s">
        <v>397</v>
      </c>
      <c r="G148" s="137" t="s">
        <v>398</v>
      </c>
      <c r="H148" s="138">
        <v>1</v>
      </c>
      <c r="I148" s="138"/>
      <c r="J148" s="138"/>
      <c r="K148" s="136" t="s">
        <v>1</v>
      </c>
      <c r="L148" s="25"/>
      <c r="M148" s="139" t="s">
        <v>1</v>
      </c>
      <c r="N148" s="140" t="s">
        <v>35</v>
      </c>
      <c r="O148" s="141">
        <v>0</v>
      </c>
      <c r="P148" s="141">
        <f t="shared" ref="P148:P175" si="10">O148*H148</f>
        <v>0</v>
      </c>
      <c r="Q148" s="141">
        <v>0</v>
      </c>
      <c r="R148" s="141">
        <f t="shared" ref="R148:R175" si="11">Q148*H148</f>
        <v>0</v>
      </c>
      <c r="S148" s="141">
        <v>0</v>
      </c>
      <c r="T148" s="142">
        <f t="shared" ref="T148:T175" si="12">S148*H148</f>
        <v>0</v>
      </c>
      <c r="V148" s="158">
        <f t="shared" si="9"/>
        <v>0</v>
      </c>
      <c r="AR148" s="143" t="s">
        <v>183</v>
      </c>
      <c r="AT148" s="143" t="s">
        <v>133</v>
      </c>
      <c r="AU148" s="143" t="s">
        <v>90</v>
      </c>
      <c r="AY148" s="13" t="s">
        <v>131</v>
      </c>
      <c r="BE148" s="144">
        <f t="shared" ref="BE148:BE175" si="13">IF(N148="základná",J148,0)</f>
        <v>0</v>
      </c>
      <c r="BF148" s="144">
        <f t="shared" ref="BF148:BF175" si="14">IF(N148="znížená",J148,0)</f>
        <v>0</v>
      </c>
      <c r="BG148" s="144">
        <f t="shared" ref="BG148:BG175" si="15">IF(N148="zákl. prenesená",J148,0)</f>
        <v>0</v>
      </c>
      <c r="BH148" s="144">
        <f t="shared" ref="BH148:BH175" si="16">IF(N148="zníž. prenesená",J148,0)</f>
        <v>0</v>
      </c>
      <c r="BI148" s="144">
        <f t="shared" ref="BI148:BI175" si="17">IF(N148="nulová",J148,0)</f>
        <v>0</v>
      </c>
      <c r="BJ148" s="13" t="s">
        <v>90</v>
      </c>
      <c r="BK148" s="145">
        <f t="shared" ref="BK148:BK175" si="18">ROUND(I148*H148,3)</f>
        <v>0</v>
      </c>
      <c r="BL148" s="13" t="s">
        <v>183</v>
      </c>
      <c r="BM148" s="143" t="s">
        <v>161</v>
      </c>
    </row>
    <row r="149" spans="2:65" s="1" customFormat="1" ht="16.5" customHeight="1" x14ac:dyDescent="0.2">
      <c r="B149" s="133"/>
      <c r="C149" s="134" t="s">
        <v>162</v>
      </c>
      <c r="D149" s="134" t="s">
        <v>133</v>
      </c>
      <c r="E149" s="135" t="s">
        <v>399</v>
      </c>
      <c r="F149" s="136" t="s">
        <v>400</v>
      </c>
      <c r="G149" s="137" t="s">
        <v>150</v>
      </c>
      <c r="H149" s="138">
        <v>325</v>
      </c>
      <c r="I149" s="138"/>
      <c r="J149" s="138"/>
      <c r="K149" s="136" t="s">
        <v>1</v>
      </c>
      <c r="L149" s="25"/>
      <c r="M149" s="139" t="s">
        <v>1</v>
      </c>
      <c r="N149" s="140" t="s">
        <v>35</v>
      </c>
      <c r="O149" s="141">
        <v>0</v>
      </c>
      <c r="P149" s="141">
        <f t="shared" si="10"/>
        <v>0</v>
      </c>
      <c r="Q149" s="141">
        <v>0</v>
      </c>
      <c r="R149" s="141">
        <f t="shared" si="11"/>
        <v>0</v>
      </c>
      <c r="S149" s="141">
        <v>0</v>
      </c>
      <c r="T149" s="142">
        <f t="shared" si="12"/>
        <v>0</v>
      </c>
      <c r="V149" s="158">
        <f t="shared" si="9"/>
        <v>0</v>
      </c>
      <c r="W149" s="145"/>
      <c r="AR149" s="143" t="s">
        <v>183</v>
      </c>
      <c r="AT149" s="143" t="s">
        <v>133</v>
      </c>
      <c r="AU149" s="143" t="s">
        <v>90</v>
      </c>
      <c r="AY149" s="13" t="s">
        <v>131</v>
      </c>
      <c r="BE149" s="144">
        <f t="shared" si="13"/>
        <v>0</v>
      </c>
      <c r="BF149" s="144">
        <f t="shared" si="14"/>
        <v>0</v>
      </c>
      <c r="BG149" s="144">
        <f t="shared" si="15"/>
        <v>0</v>
      </c>
      <c r="BH149" s="144">
        <f t="shared" si="16"/>
        <v>0</v>
      </c>
      <c r="BI149" s="144">
        <f t="shared" si="17"/>
        <v>0</v>
      </c>
      <c r="BJ149" s="13" t="s">
        <v>90</v>
      </c>
      <c r="BK149" s="145">
        <f t="shared" si="18"/>
        <v>0</v>
      </c>
      <c r="BL149" s="13" t="s">
        <v>183</v>
      </c>
      <c r="BM149" s="143" t="s">
        <v>163</v>
      </c>
    </row>
    <row r="150" spans="2:65" s="1" customFormat="1" ht="16.5" customHeight="1" x14ac:dyDescent="0.2">
      <c r="B150" s="133"/>
      <c r="C150" s="134" t="s">
        <v>7</v>
      </c>
      <c r="D150" s="134" t="s">
        <v>133</v>
      </c>
      <c r="E150" s="135" t="s">
        <v>401</v>
      </c>
      <c r="F150" s="136" t="s">
        <v>402</v>
      </c>
      <c r="G150" s="137" t="s">
        <v>150</v>
      </c>
      <c r="H150" s="138">
        <v>47</v>
      </c>
      <c r="I150" s="138"/>
      <c r="J150" s="138"/>
      <c r="K150" s="136" t="s">
        <v>1</v>
      </c>
      <c r="L150" s="25"/>
      <c r="M150" s="139" t="s">
        <v>1</v>
      </c>
      <c r="N150" s="140" t="s">
        <v>35</v>
      </c>
      <c r="O150" s="141">
        <v>0</v>
      </c>
      <c r="P150" s="141">
        <f t="shared" si="10"/>
        <v>0</v>
      </c>
      <c r="Q150" s="141">
        <v>0</v>
      </c>
      <c r="R150" s="141">
        <f t="shared" si="11"/>
        <v>0</v>
      </c>
      <c r="S150" s="141">
        <v>0</v>
      </c>
      <c r="T150" s="142">
        <f t="shared" si="12"/>
        <v>0</v>
      </c>
      <c r="V150" s="158">
        <f t="shared" si="9"/>
        <v>0</v>
      </c>
      <c r="AR150" s="143" t="s">
        <v>183</v>
      </c>
      <c r="AT150" s="143" t="s">
        <v>133</v>
      </c>
      <c r="AU150" s="143" t="s">
        <v>90</v>
      </c>
      <c r="AY150" s="13" t="s">
        <v>131</v>
      </c>
      <c r="BE150" s="144">
        <f t="shared" si="13"/>
        <v>0</v>
      </c>
      <c r="BF150" s="144">
        <f t="shared" si="14"/>
        <v>0</v>
      </c>
      <c r="BG150" s="144">
        <f t="shared" si="15"/>
        <v>0</v>
      </c>
      <c r="BH150" s="144">
        <f t="shared" si="16"/>
        <v>0</v>
      </c>
      <c r="BI150" s="144">
        <f t="shared" si="17"/>
        <v>0</v>
      </c>
      <c r="BJ150" s="13" t="s">
        <v>90</v>
      </c>
      <c r="BK150" s="145">
        <f t="shared" si="18"/>
        <v>0</v>
      </c>
      <c r="BL150" s="13" t="s">
        <v>183</v>
      </c>
      <c r="BM150" s="143" t="s">
        <v>164</v>
      </c>
    </row>
    <row r="151" spans="2:65" s="1" customFormat="1" ht="16.5" customHeight="1" x14ac:dyDescent="0.2">
      <c r="B151" s="133"/>
      <c r="C151" s="134" t="s">
        <v>165</v>
      </c>
      <c r="D151" s="134" t="s">
        <v>133</v>
      </c>
      <c r="E151" s="135" t="s">
        <v>403</v>
      </c>
      <c r="F151" s="136" t="s">
        <v>404</v>
      </c>
      <c r="G151" s="137" t="s">
        <v>150</v>
      </c>
      <c r="H151" s="138">
        <v>139</v>
      </c>
      <c r="I151" s="138"/>
      <c r="J151" s="138"/>
      <c r="K151" s="136" t="s">
        <v>1</v>
      </c>
      <c r="L151" s="25"/>
      <c r="M151" s="139" t="s">
        <v>1</v>
      </c>
      <c r="N151" s="140" t="s">
        <v>35</v>
      </c>
      <c r="O151" s="141">
        <v>0</v>
      </c>
      <c r="P151" s="141">
        <f t="shared" si="10"/>
        <v>0</v>
      </c>
      <c r="Q151" s="141">
        <v>0</v>
      </c>
      <c r="R151" s="141">
        <f t="shared" si="11"/>
        <v>0</v>
      </c>
      <c r="S151" s="141">
        <v>0</v>
      </c>
      <c r="T151" s="142">
        <f t="shared" si="12"/>
        <v>0</v>
      </c>
      <c r="V151" s="158">
        <f t="shared" si="9"/>
        <v>0</v>
      </c>
      <c r="AR151" s="143" t="s">
        <v>183</v>
      </c>
      <c r="AT151" s="143" t="s">
        <v>133</v>
      </c>
      <c r="AU151" s="143" t="s">
        <v>90</v>
      </c>
      <c r="AY151" s="13" t="s">
        <v>131</v>
      </c>
      <c r="BE151" s="144">
        <f t="shared" si="13"/>
        <v>0</v>
      </c>
      <c r="BF151" s="144">
        <f t="shared" si="14"/>
        <v>0</v>
      </c>
      <c r="BG151" s="144">
        <f t="shared" si="15"/>
        <v>0</v>
      </c>
      <c r="BH151" s="144">
        <f t="shared" si="16"/>
        <v>0</v>
      </c>
      <c r="BI151" s="144">
        <f t="shared" si="17"/>
        <v>0</v>
      </c>
      <c r="BJ151" s="13" t="s">
        <v>90</v>
      </c>
      <c r="BK151" s="145">
        <f t="shared" si="18"/>
        <v>0</v>
      </c>
      <c r="BL151" s="13" t="s">
        <v>183</v>
      </c>
      <c r="BM151" s="143" t="s">
        <v>166</v>
      </c>
    </row>
    <row r="152" spans="2:65" s="1" customFormat="1" ht="16.5" customHeight="1" x14ac:dyDescent="0.2">
      <c r="B152" s="133"/>
      <c r="C152" s="134" t="s">
        <v>151</v>
      </c>
      <c r="D152" s="134" t="s">
        <v>133</v>
      </c>
      <c r="E152" s="135" t="s">
        <v>405</v>
      </c>
      <c r="F152" s="136" t="s">
        <v>406</v>
      </c>
      <c r="G152" s="137" t="s">
        <v>170</v>
      </c>
      <c r="H152" s="138">
        <v>17</v>
      </c>
      <c r="I152" s="138"/>
      <c r="J152" s="138"/>
      <c r="K152" s="136" t="s">
        <v>1</v>
      </c>
      <c r="L152" s="25"/>
      <c r="M152" s="139" t="s">
        <v>1</v>
      </c>
      <c r="N152" s="140" t="s">
        <v>35</v>
      </c>
      <c r="O152" s="141">
        <v>0</v>
      </c>
      <c r="P152" s="141">
        <f t="shared" si="10"/>
        <v>0</v>
      </c>
      <c r="Q152" s="141">
        <v>0</v>
      </c>
      <c r="R152" s="141">
        <f t="shared" si="11"/>
        <v>0</v>
      </c>
      <c r="S152" s="141">
        <v>0</v>
      </c>
      <c r="T152" s="142">
        <f t="shared" si="12"/>
        <v>0</v>
      </c>
      <c r="V152" s="158">
        <f t="shared" si="9"/>
        <v>0</v>
      </c>
      <c r="AR152" s="143" t="s">
        <v>183</v>
      </c>
      <c r="AT152" s="143" t="s">
        <v>133</v>
      </c>
      <c r="AU152" s="143" t="s">
        <v>90</v>
      </c>
      <c r="AY152" s="13" t="s">
        <v>131</v>
      </c>
      <c r="BE152" s="144">
        <f t="shared" si="13"/>
        <v>0</v>
      </c>
      <c r="BF152" s="144">
        <f t="shared" si="14"/>
        <v>0</v>
      </c>
      <c r="BG152" s="144">
        <f t="shared" si="15"/>
        <v>0</v>
      </c>
      <c r="BH152" s="144">
        <f t="shared" si="16"/>
        <v>0</v>
      </c>
      <c r="BI152" s="144">
        <f t="shared" si="17"/>
        <v>0</v>
      </c>
      <c r="BJ152" s="13" t="s">
        <v>90</v>
      </c>
      <c r="BK152" s="145">
        <f t="shared" si="18"/>
        <v>0</v>
      </c>
      <c r="BL152" s="13" t="s">
        <v>183</v>
      </c>
      <c r="BM152" s="143" t="s">
        <v>167</v>
      </c>
    </row>
    <row r="153" spans="2:65" s="1" customFormat="1" ht="16.5" customHeight="1" x14ac:dyDescent="0.2">
      <c r="B153" s="133"/>
      <c r="C153" s="134" t="s">
        <v>168</v>
      </c>
      <c r="D153" s="134" t="s">
        <v>133</v>
      </c>
      <c r="E153" s="135" t="s">
        <v>407</v>
      </c>
      <c r="F153" s="136" t="s">
        <v>408</v>
      </c>
      <c r="G153" s="137" t="s">
        <v>150</v>
      </c>
      <c r="H153" s="138">
        <v>4</v>
      </c>
      <c r="I153" s="138"/>
      <c r="J153" s="138"/>
      <c r="K153" s="136" t="s">
        <v>1</v>
      </c>
      <c r="L153" s="25"/>
      <c r="M153" s="139" t="s">
        <v>1</v>
      </c>
      <c r="N153" s="140" t="s">
        <v>35</v>
      </c>
      <c r="O153" s="141">
        <v>0</v>
      </c>
      <c r="P153" s="141">
        <f t="shared" si="10"/>
        <v>0</v>
      </c>
      <c r="Q153" s="141">
        <v>0</v>
      </c>
      <c r="R153" s="141">
        <f t="shared" si="11"/>
        <v>0</v>
      </c>
      <c r="S153" s="141">
        <v>0</v>
      </c>
      <c r="T153" s="142">
        <f t="shared" si="12"/>
        <v>0</v>
      </c>
      <c r="V153" s="158">
        <f t="shared" si="9"/>
        <v>0</v>
      </c>
      <c r="AR153" s="143" t="s">
        <v>183</v>
      </c>
      <c r="AT153" s="143" t="s">
        <v>133</v>
      </c>
      <c r="AU153" s="143" t="s">
        <v>90</v>
      </c>
      <c r="AY153" s="13" t="s">
        <v>131</v>
      </c>
      <c r="BE153" s="144">
        <f t="shared" si="13"/>
        <v>0</v>
      </c>
      <c r="BF153" s="144">
        <f t="shared" si="14"/>
        <v>0</v>
      </c>
      <c r="BG153" s="144">
        <f t="shared" si="15"/>
        <v>0</v>
      </c>
      <c r="BH153" s="144">
        <f t="shared" si="16"/>
        <v>0</v>
      </c>
      <c r="BI153" s="144">
        <f t="shared" si="17"/>
        <v>0</v>
      </c>
      <c r="BJ153" s="13" t="s">
        <v>90</v>
      </c>
      <c r="BK153" s="145">
        <f t="shared" si="18"/>
        <v>0</v>
      </c>
      <c r="BL153" s="13" t="s">
        <v>183</v>
      </c>
      <c r="BM153" s="143" t="s">
        <v>169</v>
      </c>
    </row>
    <row r="154" spans="2:65" s="1" customFormat="1" ht="16.5" customHeight="1" x14ac:dyDescent="0.2">
      <c r="B154" s="133"/>
      <c r="C154" s="134" t="s">
        <v>152</v>
      </c>
      <c r="D154" s="134" t="s">
        <v>133</v>
      </c>
      <c r="E154" s="135" t="s">
        <v>409</v>
      </c>
      <c r="F154" s="136" t="s">
        <v>410</v>
      </c>
      <c r="G154" s="137" t="s">
        <v>150</v>
      </c>
      <c r="H154" s="138">
        <v>21</v>
      </c>
      <c r="I154" s="138"/>
      <c r="J154" s="138"/>
      <c r="K154" s="136" t="s">
        <v>1</v>
      </c>
      <c r="L154" s="25"/>
      <c r="M154" s="139" t="s">
        <v>1</v>
      </c>
      <c r="N154" s="140" t="s">
        <v>35</v>
      </c>
      <c r="O154" s="141">
        <v>0</v>
      </c>
      <c r="P154" s="141">
        <f t="shared" si="10"/>
        <v>0</v>
      </c>
      <c r="Q154" s="141">
        <v>0</v>
      </c>
      <c r="R154" s="141">
        <f t="shared" si="11"/>
        <v>0</v>
      </c>
      <c r="S154" s="141">
        <v>0</v>
      </c>
      <c r="T154" s="142">
        <f t="shared" si="12"/>
        <v>0</v>
      </c>
      <c r="V154" s="158">
        <f t="shared" si="9"/>
        <v>0</v>
      </c>
      <c r="AR154" s="143" t="s">
        <v>183</v>
      </c>
      <c r="AT154" s="143" t="s">
        <v>133</v>
      </c>
      <c r="AU154" s="143" t="s">
        <v>90</v>
      </c>
      <c r="AY154" s="13" t="s">
        <v>131</v>
      </c>
      <c r="BE154" s="144">
        <f t="shared" si="13"/>
        <v>0</v>
      </c>
      <c r="BF154" s="144">
        <f t="shared" si="14"/>
        <v>0</v>
      </c>
      <c r="BG154" s="144">
        <f t="shared" si="15"/>
        <v>0</v>
      </c>
      <c r="BH154" s="144">
        <f t="shared" si="16"/>
        <v>0</v>
      </c>
      <c r="BI154" s="144">
        <f t="shared" si="17"/>
        <v>0</v>
      </c>
      <c r="BJ154" s="13" t="s">
        <v>90</v>
      </c>
      <c r="BK154" s="145">
        <f t="shared" si="18"/>
        <v>0</v>
      </c>
      <c r="BL154" s="13" t="s">
        <v>183</v>
      </c>
      <c r="BM154" s="143" t="s">
        <v>171</v>
      </c>
    </row>
    <row r="155" spans="2:65" s="1" customFormat="1" ht="16.5" customHeight="1" x14ac:dyDescent="0.2">
      <c r="B155" s="133"/>
      <c r="C155" s="134" t="s">
        <v>172</v>
      </c>
      <c r="D155" s="134" t="s">
        <v>133</v>
      </c>
      <c r="E155" s="135" t="s">
        <v>411</v>
      </c>
      <c r="F155" s="136" t="s">
        <v>412</v>
      </c>
      <c r="G155" s="137" t="s">
        <v>150</v>
      </c>
      <c r="H155" s="138">
        <v>21</v>
      </c>
      <c r="I155" s="138"/>
      <c r="J155" s="138"/>
      <c r="K155" s="136" t="s">
        <v>1</v>
      </c>
      <c r="L155" s="25"/>
      <c r="M155" s="139" t="s">
        <v>1</v>
      </c>
      <c r="N155" s="140" t="s">
        <v>35</v>
      </c>
      <c r="O155" s="141">
        <v>0</v>
      </c>
      <c r="P155" s="141">
        <f t="shared" si="10"/>
        <v>0</v>
      </c>
      <c r="Q155" s="141">
        <v>0</v>
      </c>
      <c r="R155" s="141">
        <f t="shared" si="11"/>
        <v>0</v>
      </c>
      <c r="S155" s="141">
        <v>0</v>
      </c>
      <c r="T155" s="142">
        <f t="shared" si="12"/>
        <v>0</v>
      </c>
      <c r="V155" s="158">
        <f t="shared" si="9"/>
        <v>0</v>
      </c>
      <c r="AR155" s="143" t="s">
        <v>183</v>
      </c>
      <c r="AT155" s="143" t="s">
        <v>133</v>
      </c>
      <c r="AU155" s="143" t="s">
        <v>90</v>
      </c>
      <c r="AY155" s="13" t="s">
        <v>131</v>
      </c>
      <c r="BE155" s="144">
        <f t="shared" si="13"/>
        <v>0</v>
      </c>
      <c r="BF155" s="144">
        <f t="shared" si="14"/>
        <v>0</v>
      </c>
      <c r="BG155" s="144">
        <f t="shared" si="15"/>
        <v>0</v>
      </c>
      <c r="BH155" s="144">
        <f t="shared" si="16"/>
        <v>0</v>
      </c>
      <c r="BI155" s="144">
        <f t="shared" si="17"/>
        <v>0</v>
      </c>
      <c r="BJ155" s="13" t="s">
        <v>90</v>
      </c>
      <c r="BK155" s="145">
        <f t="shared" si="18"/>
        <v>0</v>
      </c>
      <c r="BL155" s="13" t="s">
        <v>183</v>
      </c>
      <c r="BM155" s="143" t="s">
        <v>173</v>
      </c>
    </row>
    <row r="156" spans="2:65" s="1" customFormat="1" ht="16.5" customHeight="1" x14ac:dyDescent="0.2">
      <c r="B156" s="133"/>
      <c r="C156" s="134" t="s">
        <v>154</v>
      </c>
      <c r="D156" s="134" t="s">
        <v>133</v>
      </c>
      <c r="E156" s="135" t="s">
        <v>413</v>
      </c>
      <c r="F156" s="136" t="s">
        <v>414</v>
      </c>
      <c r="G156" s="137" t="s">
        <v>234</v>
      </c>
      <c r="H156" s="138">
        <v>1</v>
      </c>
      <c r="I156" s="138"/>
      <c r="J156" s="138"/>
      <c r="K156" s="136" t="s">
        <v>1</v>
      </c>
      <c r="L156" s="25"/>
      <c r="M156" s="139" t="s">
        <v>1</v>
      </c>
      <c r="N156" s="140" t="s">
        <v>35</v>
      </c>
      <c r="O156" s="141">
        <v>0</v>
      </c>
      <c r="P156" s="141">
        <f t="shared" si="10"/>
        <v>0</v>
      </c>
      <c r="Q156" s="141">
        <v>0</v>
      </c>
      <c r="R156" s="141">
        <f t="shared" si="11"/>
        <v>0</v>
      </c>
      <c r="S156" s="141">
        <v>0</v>
      </c>
      <c r="T156" s="142">
        <f t="shared" si="12"/>
        <v>0</v>
      </c>
      <c r="V156" s="158">
        <f t="shared" si="9"/>
        <v>0</v>
      </c>
      <c r="AR156" s="143" t="s">
        <v>183</v>
      </c>
      <c r="AT156" s="143" t="s">
        <v>133</v>
      </c>
      <c r="AU156" s="143" t="s">
        <v>90</v>
      </c>
      <c r="AY156" s="13" t="s">
        <v>131</v>
      </c>
      <c r="BE156" s="144">
        <f t="shared" si="13"/>
        <v>0</v>
      </c>
      <c r="BF156" s="144">
        <f t="shared" si="14"/>
        <v>0</v>
      </c>
      <c r="BG156" s="144">
        <f t="shared" si="15"/>
        <v>0</v>
      </c>
      <c r="BH156" s="144">
        <f t="shared" si="16"/>
        <v>0</v>
      </c>
      <c r="BI156" s="144">
        <f t="shared" si="17"/>
        <v>0</v>
      </c>
      <c r="BJ156" s="13" t="s">
        <v>90</v>
      </c>
      <c r="BK156" s="145">
        <f t="shared" si="18"/>
        <v>0</v>
      </c>
      <c r="BL156" s="13" t="s">
        <v>183</v>
      </c>
      <c r="BM156" s="143" t="s">
        <v>174</v>
      </c>
    </row>
    <row r="157" spans="2:65" s="1" customFormat="1" ht="16.5" customHeight="1" x14ac:dyDescent="0.2">
      <c r="B157" s="133"/>
      <c r="C157" s="134" t="s">
        <v>175</v>
      </c>
      <c r="D157" s="134" t="s">
        <v>133</v>
      </c>
      <c r="E157" s="135" t="s">
        <v>76</v>
      </c>
      <c r="F157" s="136" t="s">
        <v>415</v>
      </c>
      <c r="G157" s="137" t="s">
        <v>416</v>
      </c>
      <c r="H157" s="138">
        <v>1</v>
      </c>
      <c r="I157" s="138"/>
      <c r="J157" s="138"/>
      <c r="K157" s="136" t="s">
        <v>1</v>
      </c>
      <c r="L157" s="25"/>
      <c r="M157" s="139" t="s">
        <v>1</v>
      </c>
      <c r="N157" s="140" t="s">
        <v>35</v>
      </c>
      <c r="O157" s="141">
        <v>0</v>
      </c>
      <c r="P157" s="141">
        <f t="shared" si="10"/>
        <v>0</v>
      </c>
      <c r="Q157" s="141">
        <v>0</v>
      </c>
      <c r="R157" s="141">
        <f t="shared" si="11"/>
        <v>0</v>
      </c>
      <c r="S157" s="141">
        <v>0</v>
      </c>
      <c r="T157" s="142">
        <f t="shared" si="12"/>
        <v>0</v>
      </c>
      <c r="V157" s="158">
        <f t="shared" si="9"/>
        <v>0</v>
      </c>
      <c r="AR157" s="143" t="s">
        <v>183</v>
      </c>
      <c r="AT157" s="143" t="s">
        <v>133</v>
      </c>
      <c r="AU157" s="143" t="s">
        <v>90</v>
      </c>
      <c r="AY157" s="13" t="s">
        <v>131</v>
      </c>
      <c r="BE157" s="144">
        <f t="shared" si="13"/>
        <v>0</v>
      </c>
      <c r="BF157" s="144">
        <f t="shared" si="14"/>
        <v>0</v>
      </c>
      <c r="BG157" s="144">
        <f t="shared" si="15"/>
        <v>0</v>
      </c>
      <c r="BH157" s="144">
        <f t="shared" si="16"/>
        <v>0</v>
      </c>
      <c r="BI157" s="144">
        <f t="shared" si="17"/>
        <v>0</v>
      </c>
      <c r="BJ157" s="13" t="s">
        <v>90</v>
      </c>
      <c r="BK157" s="145">
        <f t="shared" si="18"/>
        <v>0</v>
      </c>
      <c r="BL157" s="13" t="s">
        <v>183</v>
      </c>
      <c r="BM157" s="143" t="s">
        <v>176</v>
      </c>
    </row>
    <row r="158" spans="2:65" s="1" customFormat="1" ht="16.5" customHeight="1" x14ac:dyDescent="0.2">
      <c r="B158" s="133"/>
      <c r="C158" s="134" t="s">
        <v>155</v>
      </c>
      <c r="D158" s="134" t="s">
        <v>133</v>
      </c>
      <c r="E158" s="135" t="s">
        <v>90</v>
      </c>
      <c r="F158" s="136" t="s">
        <v>417</v>
      </c>
      <c r="G158" s="137" t="s">
        <v>416</v>
      </c>
      <c r="H158" s="138">
        <v>1</v>
      </c>
      <c r="I158" s="138"/>
      <c r="J158" s="138"/>
      <c r="K158" s="136" t="s">
        <v>1</v>
      </c>
      <c r="L158" s="25"/>
      <c r="M158" s="139" t="s">
        <v>1</v>
      </c>
      <c r="N158" s="140" t="s">
        <v>35</v>
      </c>
      <c r="O158" s="141">
        <v>0</v>
      </c>
      <c r="P158" s="141">
        <f t="shared" si="10"/>
        <v>0</v>
      </c>
      <c r="Q158" s="141">
        <v>0</v>
      </c>
      <c r="R158" s="141">
        <f t="shared" si="11"/>
        <v>0</v>
      </c>
      <c r="S158" s="141">
        <v>0</v>
      </c>
      <c r="T158" s="142">
        <f t="shared" si="12"/>
        <v>0</v>
      </c>
      <c r="V158" s="158">
        <f t="shared" si="9"/>
        <v>0</v>
      </c>
      <c r="AR158" s="143" t="s">
        <v>183</v>
      </c>
      <c r="AT158" s="143" t="s">
        <v>133</v>
      </c>
      <c r="AU158" s="143" t="s">
        <v>90</v>
      </c>
      <c r="AY158" s="13" t="s">
        <v>131</v>
      </c>
      <c r="BE158" s="144">
        <f t="shared" si="13"/>
        <v>0</v>
      </c>
      <c r="BF158" s="144">
        <f t="shared" si="14"/>
        <v>0</v>
      </c>
      <c r="BG158" s="144">
        <f t="shared" si="15"/>
        <v>0</v>
      </c>
      <c r="BH158" s="144">
        <f t="shared" si="16"/>
        <v>0</v>
      </c>
      <c r="BI158" s="144">
        <f t="shared" si="17"/>
        <v>0</v>
      </c>
      <c r="BJ158" s="13" t="s">
        <v>90</v>
      </c>
      <c r="BK158" s="145">
        <f t="shared" si="18"/>
        <v>0</v>
      </c>
      <c r="BL158" s="13" t="s">
        <v>183</v>
      </c>
      <c r="BM158" s="143" t="s">
        <v>177</v>
      </c>
    </row>
    <row r="159" spans="2:65" s="1" customFormat="1" ht="16.5" customHeight="1" x14ac:dyDescent="0.2">
      <c r="B159" s="133"/>
      <c r="C159" s="134" t="s">
        <v>178</v>
      </c>
      <c r="D159" s="134" t="s">
        <v>133</v>
      </c>
      <c r="E159" s="135" t="s">
        <v>137</v>
      </c>
      <c r="F159" s="136" t="s">
        <v>418</v>
      </c>
      <c r="G159" s="137" t="s">
        <v>416</v>
      </c>
      <c r="H159" s="138">
        <v>1</v>
      </c>
      <c r="I159" s="138"/>
      <c r="J159" s="138"/>
      <c r="K159" s="136" t="s">
        <v>1</v>
      </c>
      <c r="L159" s="25"/>
      <c r="M159" s="139" t="s">
        <v>1</v>
      </c>
      <c r="N159" s="140" t="s">
        <v>35</v>
      </c>
      <c r="O159" s="141">
        <v>0</v>
      </c>
      <c r="P159" s="141">
        <f t="shared" si="10"/>
        <v>0</v>
      </c>
      <c r="Q159" s="141">
        <v>0</v>
      </c>
      <c r="R159" s="141">
        <f t="shared" si="11"/>
        <v>0</v>
      </c>
      <c r="S159" s="141">
        <v>0</v>
      </c>
      <c r="T159" s="142">
        <f t="shared" si="12"/>
        <v>0</v>
      </c>
      <c r="V159" s="158">
        <f t="shared" si="9"/>
        <v>0</v>
      </c>
      <c r="AR159" s="143" t="s">
        <v>183</v>
      </c>
      <c r="AT159" s="143" t="s">
        <v>133</v>
      </c>
      <c r="AU159" s="143" t="s">
        <v>90</v>
      </c>
      <c r="AY159" s="13" t="s">
        <v>131</v>
      </c>
      <c r="BE159" s="144">
        <f t="shared" si="13"/>
        <v>0</v>
      </c>
      <c r="BF159" s="144">
        <f t="shared" si="14"/>
        <v>0</v>
      </c>
      <c r="BG159" s="144">
        <f t="shared" si="15"/>
        <v>0</v>
      </c>
      <c r="BH159" s="144">
        <f t="shared" si="16"/>
        <v>0</v>
      </c>
      <c r="BI159" s="144">
        <f t="shared" si="17"/>
        <v>0</v>
      </c>
      <c r="BJ159" s="13" t="s">
        <v>90</v>
      </c>
      <c r="BK159" s="145">
        <f t="shared" si="18"/>
        <v>0</v>
      </c>
      <c r="BL159" s="13" t="s">
        <v>183</v>
      </c>
      <c r="BM159" s="143" t="s">
        <v>179</v>
      </c>
    </row>
    <row r="160" spans="2:65" s="1" customFormat="1" ht="24" customHeight="1" x14ac:dyDescent="0.2">
      <c r="B160" s="133"/>
      <c r="C160" s="146" t="s">
        <v>157</v>
      </c>
      <c r="D160" s="146" t="s">
        <v>145</v>
      </c>
      <c r="E160" s="147" t="s">
        <v>419</v>
      </c>
      <c r="F160" s="148" t="s">
        <v>420</v>
      </c>
      <c r="G160" s="149" t="s">
        <v>234</v>
      </c>
      <c r="H160" s="150">
        <v>21</v>
      </c>
      <c r="I160" s="150"/>
      <c r="J160" s="150"/>
      <c r="K160" s="148" t="s">
        <v>1</v>
      </c>
      <c r="L160" s="151"/>
      <c r="M160" s="152" t="s">
        <v>1</v>
      </c>
      <c r="N160" s="153" t="s">
        <v>35</v>
      </c>
      <c r="O160" s="141">
        <v>0</v>
      </c>
      <c r="P160" s="141">
        <f t="shared" si="10"/>
        <v>0</v>
      </c>
      <c r="Q160" s="141">
        <v>0</v>
      </c>
      <c r="R160" s="141">
        <f t="shared" si="11"/>
        <v>0</v>
      </c>
      <c r="S160" s="141">
        <v>0</v>
      </c>
      <c r="T160" s="142">
        <f t="shared" si="12"/>
        <v>0</v>
      </c>
      <c r="V160" s="158">
        <f t="shared" si="9"/>
        <v>0</v>
      </c>
      <c r="AR160" s="143" t="s">
        <v>421</v>
      </c>
      <c r="AT160" s="143" t="s">
        <v>145</v>
      </c>
      <c r="AU160" s="143" t="s">
        <v>90</v>
      </c>
      <c r="AY160" s="13" t="s">
        <v>131</v>
      </c>
      <c r="BE160" s="144">
        <f t="shared" si="13"/>
        <v>0</v>
      </c>
      <c r="BF160" s="144">
        <f t="shared" si="14"/>
        <v>0</v>
      </c>
      <c r="BG160" s="144">
        <f t="shared" si="15"/>
        <v>0</v>
      </c>
      <c r="BH160" s="144">
        <f t="shared" si="16"/>
        <v>0</v>
      </c>
      <c r="BI160" s="144">
        <f t="shared" si="17"/>
        <v>0</v>
      </c>
      <c r="BJ160" s="13" t="s">
        <v>90</v>
      </c>
      <c r="BK160" s="145">
        <f t="shared" si="18"/>
        <v>0</v>
      </c>
      <c r="BL160" s="13" t="s">
        <v>183</v>
      </c>
      <c r="BM160" s="143" t="s">
        <v>180</v>
      </c>
    </row>
    <row r="161" spans="2:65" s="1" customFormat="1" ht="16.5" customHeight="1" x14ac:dyDescent="0.2">
      <c r="B161" s="133"/>
      <c r="C161" s="146" t="s">
        <v>181</v>
      </c>
      <c r="D161" s="146" t="s">
        <v>145</v>
      </c>
      <c r="E161" s="147" t="s">
        <v>422</v>
      </c>
      <c r="F161" s="148" t="s">
        <v>423</v>
      </c>
      <c r="G161" s="149" t="s">
        <v>150</v>
      </c>
      <c r="H161" s="150">
        <v>536</v>
      </c>
      <c r="I161" s="150"/>
      <c r="J161" s="150"/>
      <c r="K161" s="148" t="s">
        <v>1</v>
      </c>
      <c r="L161" s="151"/>
      <c r="M161" s="152" t="s">
        <v>1</v>
      </c>
      <c r="N161" s="153" t="s">
        <v>35</v>
      </c>
      <c r="O161" s="141">
        <v>0</v>
      </c>
      <c r="P161" s="141">
        <f t="shared" si="10"/>
        <v>0</v>
      </c>
      <c r="Q161" s="141">
        <v>0</v>
      </c>
      <c r="R161" s="141">
        <f t="shared" si="11"/>
        <v>0</v>
      </c>
      <c r="S161" s="141">
        <v>0</v>
      </c>
      <c r="T161" s="142">
        <f t="shared" si="12"/>
        <v>0</v>
      </c>
      <c r="V161" s="158">
        <f t="shared" si="9"/>
        <v>0</v>
      </c>
      <c r="AR161" s="143" t="s">
        <v>421</v>
      </c>
      <c r="AT161" s="143" t="s">
        <v>145</v>
      </c>
      <c r="AU161" s="143" t="s">
        <v>90</v>
      </c>
      <c r="AY161" s="13" t="s">
        <v>131</v>
      </c>
      <c r="BE161" s="144">
        <f t="shared" si="13"/>
        <v>0</v>
      </c>
      <c r="BF161" s="144">
        <f t="shared" si="14"/>
        <v>0</v>
      </c>
      <c r="BG161" s="144">
        <f t="shared" si="15"/>
        <v>0</v>
      </c>
      <c r="BH161" s="144">
        <f t="shared" si="16"/>
        <v>0</v>
      </c>
      <c r="BI161" s="144">
        <f t="shared" si="17"/>
        <v>0</v>
      </c>
      <c r="BJ161" s="13" t="s">
        <v>90</v>
      </c>
      <c r="BK161" s="145">
        <f t="shared" si="18"/>
        <v>0</v>
      </c>
      <c r="BL161" s="13" t="s">
        <v>183</v>
      </c>
      <c r="BM161" s="143" t="s">
        <v>182</v>
      </c>
    </row>
    <row r="162" spans="2:65" s="1" customFormat="1" ht="16.5" customHeight="1" x14ac:dyDescent="0.2">
      <c r="B162" s="133"/>
      <c r="C162" s="146" t="s">
        <v>158</v>
      </c>
      <c r="D162" s="146" t="s">
        <v>145</v>
      </c>
      <c r="E162" s="147" t="s">
        <v>424</v>
      </c>
      <c r="F162" s="148" t="s">
        <v>425</v>
      </c>
      <c r="G162" s="149" t="s">
        <v>150</v>
      </c>
      <c r="H162" s="150">
        <v>325</v>
      </c>
      <c r="I162" s="150"/>
      <c r="J162" s="150"/>
      <c r="K162" s="148" t="s">
        <v>1</v>
      </c>
      <c r="L162" s="151"/>
      <c r="M162" s="152" t="s">
        <v>1</v>
      </c>
      <c r="N162" s="153" t="s">
        <v>35</v>
      </c>
      <c r="O162" s="141">
        <v>0</v>
      </c>
      <c r="P162" s="141">
        <f t="shared" si="10"/>
        <v>0</v>
      </c>
      <c r="Q162" s="141">
        <v>0.97499999999999998</v>
      </c>
      <c r="R162" s="141">
        <f t="shared" si="11"/>
        <v>316.875</v>
      </c>
      <c r="S162" s="141">
        <v>0</v>
      </c>
      <c r="T162" s="142">
        <f t="shared" si="12"/>
        <v>0</v>
      </c>
      <c r="V162" s="158">
        <f t="shared" si="9"/>
        <v>0</v>
      </c>
      <c r="AR162" s="143" t="s">
        <v>421</v>
      </c>
      <c r="AT162" s="143" t="s">
        <v>145</v>
      </c>
      <c r="AU162" s="143" t="s">
        <v>90</v>
      </c>
      <c r="AY162" s="13" t="s">
        <v>131</v>
      </c>
      <c r="BE162" s="144">
        <f t="shared" si="13"/>
        <v>0</v>
      </c>
      <c r="BF162" s="144">
        <f t="shared" si="14"/>
        <v>0</v>
      </c>
      <c r="BG162" s="144">
        <f t="shared" si="15"/>
        <v>0</v>
      </c>
      <c r="BH162" s="144">
        <f t="shared" si="16"/>
        <v>0</v>
      </c>
      <c r="BI162" s="144">
        <f t="shared" si="17"/>
        <v>0</v>
      </c>
      <c r="BJ162" s="13" t="s">
        <v>90</v>
      </c>
      <c r="BK162" s="145">
        <f t="shared" si="18"/>
        <v>0</v>
      </c>
      <c r="BL162" s="13" t="s">
        <v>183</v>
      </c>
      <c r="BM162" s="143" t="s">
        <v>183</v>
      </c>
    </row>
    <row r="163" spans="2:65" s="1" customFormat="1" ht="16.5" customHeight="1" x14ac:dyDescent="0.2">
      <c r="B163" s="133"/>
      <c r="C163" s="146" t="s">
        <v>184</v>
      </c>
      <c r="D163" s="146" t="s">
        <v>145</v>
      </c>
      <c r="E163" s="147" t="s">
        <v>426</v>
      </c>
      <c r="F163" s="148" t="s">
        <v>427</v>
      </c>
      <c r="G163" s="149" t="s">
        <v>150</v>
      </c>
      <c r="H163" s="150">
        <v>47</v>
      </c>
      <c r="I163" s="150"/>
      <c r="J163" s="150"/>
      <c r="K163" s="148" t="s">
        <v>1</v>
      </c>
      <c r="L163" s="151"/>
      <c r="M163" s="152" t="s">
        <v>1</v>
      </c>
      <c r="N163" s="153" t="s">
        <v>35</v>
      </c>
      <c r="O163" s="141">
        <v>0</v>
      </c>
      <c r="P163" s="141">
        <f t="shared" si="10"/>
        <v>0</v>
      </c>
      <c r="Q163" s="141">
        <v>5.6000000000000001E-2</v>
      </c>
      <c r="R163" s="141">
        <f t="shared" si="11"/>
        <v>2.6320000000000001</v>
      </c>
      <c r="S163" s="141">
        <v>0</v>
      </c>
      <c r="T163" s="142">
        <f t="shared" si="12"/>
        <v>0</v>
      </c>
      <c r="V163" s="158">
        <f t="shared" si="9"/>
        <v>0</v>
      </c>
      <c r="AR163" s="143" t="s">
        <v>421</v>
      </c>
      <c r="AT163" s="143" t="s">
        <v>145</v>
      </c>
      <c r="AU163" s="143" t="s">
        <v>90</v>
      </c>
      <c r="AY163" s="13" t="s">
        <v>131</v>
      </c>
      <c r="BE163" s="144">
        <f t="shared" si="13"/>
        <v>0</v>
      </c>
      <c r="BF163" s="144">
        <f t="shared" si="14"/>
        <v>0</v>
      </c>
      <c r="BG163" s="144">
        <f t="shared" si="15"/>
        <v>0</v>
      </c>
      <c r="BH163" s="144">
        <f t="shared" si="16"/>
        <v>0</v>
      </c>
      <c r="BI163" s="144">
        <f t="shared" si="17"/>
        <v>0</v>
      </c>
      <c r="BJ163" s="13" t="s">
        <v>90</v>
      </c>
      <c r="BK163" s="145">
        <f t="shared" si="18"/>
        <v>0</v>
      </c>
      <c r="BL163" s="13" t="s">
        <v>183</v>
      </c>
      <c r="BM163" s="143" t="s">
        <v>185</v>
      </c>
    </row>
    <row r="164" spans="2:65" s="1" customFormat="1" ht="16.5" customHeight="1" x14ac:dyDescent="0.2">
      <c r="B164" s="133"/>
      <c r="C164" s="146" t="s">
        <v>160</v>
      </c>
      <c r="D164" s="146" t="s">
        <v>145</v>
      </c>
      <c r="E164" s="147" t="s">
        <v>428</v>
      </c>
      <c r="F164" s="148" t="s">
        <v>429</v>
      </c>
      <c r="G164" s="149" t="s">
        <v>234</v>
      </c>
      <c r="H164" s="150">
        <v>1</v>
      </c>
      <c r="I164" s="150"/>
      <c r="J164" s="150"/>
      <c r="K164" s="148" t="s">
        <v>1</v>
      </c>
      <c r="L164" s="151"/>
      <c r="M164" s="152" t="s">
        <v>1</v>
      </c>
      <c r="N164" s="153" t="s">
        <v>35</v>
      </c>
      <c r="O164" s="141">
        <v>0</v>
      </c>
      <c r="P164" s="141">
        <f t="shared" si="10"/>
        <v>0</v>
      </c>
      <c r="Q164" s="141">
        <v>0</v>
      </c>
      <c r="R164" s="141">
        <f t="shared" si="11"/>
        <v>0</v>
      </c>
      <c r="S164" s="141">
        <v>0</v>
      </c>
      <c r="T164" s="142">
        <f t="shared" si="12"/>
        <v>0</v>
      </c>
      <c r="V164" s="158">
        <f t="shared" si="9"/>
        <v>0</v>
      </c>
      <c r="AR164" s="143" t="s">
        <v>421</v>
      </c>
      <c r="AT164" s="143" t="s">
        <v>145</v>
      </c>
      <c r="AU164" s="143" t="s">
        <v>90</v>
      </c>
      <c r="AY164" s="13" t="s">
        <v>131</v>
      </c>
      <c r="BE164" s="144">
        <f t="shared" si="13"/>
        <v>0</v>
      </c>
      <c r="BF164" s="144">
        <f t="shared" si="14"/>
        <v>0</v>
      </c>
      <c r="BG164" s="144">
        <f t="shared" si="15"/>
        <v>0</v>
      </c>
      <c r="BH164" s="144">
        <f t="shared" si="16"/>
        <v>0</v>
      </c>
      <c r="BI164" s="144">
        <f t="shared" si="17"/>
        <v>0</v>
      </c>
      <c r="BJ164" s="13" t="s">
        <v>90</v>
      </c>
      <c r="BK164" s="145">
        <f t="shared" si="18"/>
        <v>0</v>
      </c>
      <c r="BL164" s="13" t="s">
        <v>183</v>
      </c>
      <c r="BM164" s="143" t="s">
        <v>186</v>
      </c>
    </row>
    <row r="165" spans="2:65" s="1" customFormat="1" ht="16.5" customHeight="1" x14ac:dyDescent="0.2">
      <c r="B165" s="133"/>
      <c r="C165" s="146" t="s">
        <v>187</v>
      </c>
      <c r="D165" s="146" t="s">
        <v>145</v>
      </c>
      <c r="E165" s="147" t="s">
        <v>430</v>
      </c>
      <c r="F165" s="148" t="s">
        <v>431</v>
      </c>
      <c r="G165" s="149" t="s">
        <v>234</v>
      </c>
      <c r="H165" s="150">
        <v>21</v>
      </c>
      <c r="I165" s="150"/>
      <c r="J165" s="150"/>
      <c r="K165" s="148" t="s">
        <v>1</v>
      </c>
      <c r="L165" s="151"/>
      <c r="M165" s="152" t="s">
        <v>1</v>
      </c>
      <c r="N165" s="153" t="s">
        <v>35</v>
      </c>
      <c r="O165" s="141">
        <v>0</v>
      </c>
      <c r="P165" s="141">
        <f t="shared" si="10"/>
        <v>0</v>
      </c>
      <c r="Q165" s="141">
        <v>0</v>
      </c>
      <c r="R165" s="141">
        <f t="shared" si="11"/>
        <v>0</v>
      </c>
      <c r="S165" s="141">
        <v>0</v>
      </c>
      <c r="T165" s="142">
        <f t="shared" si="12"/>
        <v>0</v>
      </c>
      <c r="V165" s="158">
        <f t="shared" si="9"/>
        <v>0</v>
      </c>
      <c r="AR165" s="143" t="s">
        <v>421</v>
      </c>
      <c r="AT165" s="143" t="s">
        <v>145</v>
      </c>
      <c r="AU165" s="143" t="s">
        <v>90</v>
      </c>
      <c r="AY165" s="13" t="s">
        <v>131</v>
      </c>
      <c r="BE165" s="144">
        <f t="shared" si="13"/>
        <v>0</v>
      </c>
      <c r="BF165" s="144">
        <f t="shared" si="14"/>
        <v>0</v>
      </c>
      <c r="BG165" s="144">
        <f t="shared" si="15"/>
        <v>0</v>
      </c>
      <c r="BH165" s="144">
        <f t="shared" si="16"/>
        <v>0</v>
      </c>
      <c r="BI165" s="144">
        <f t="shared" si="17"/>
        <v>0</v>
      </c>
      <c r="BJ165" s="13" t="s">
        <v>90</v>
      </c>
      <c r="BK165" s="145">
        <f t="shared" si="18"/>
        <v>0</v>
      </c>
      <c r="BL165" s="13" t="s">
        <v>183</v>
      </c>
      <c r="BM165" s="143" t="s">
        <v>188</v>
      </c>
    </row>
    <row r="166" spans="2:65" s="1" customFormat="1" ht="16.5" customHeight="1" x14ac:dyDescent="0.2">
      <c r="B166" s="133"/>
      <c r="C166" s="146" t="s">
        <v>161</v>
      </c>
      <c r="D166" s="146" t="s">
        <v>145</v>
      </c>
      <c r="E166" s="147" t="s">
        <v>432</v>
      </c>
      <c r="F166" s="148" t="s">
        <v>433</v>
      </c>
      <c r="G166" s="149" t="s">
        <v>234</v>
      </c>
      <c r="H166" s="150">
        <v>1</v>
      </c>
      <c r="I166" s="150"/>
      <c r="J166" s="150"/>
      <c r="K166" s="148" t="s">
        <v>1</v>
      </c>
      <c r="L166" s="151"/>
      <c r="M166" s="152" t="s">
        <v>1</v>
      </c>
      <c r="N166" s="153" t="s">
        <v>35</v>
      </c>
      <c r="O166" s="141">
        <v>0</v>
      </c>
      <c r="P166" s="141">
        <f t="shared" si="10"/>
        <v>0</v>
      </c>
      <c r="Q166" s="141">
        <v>0</v>
      </c>
      <c r="R166" s="141">
        <f t="shared" si="11"/>
        <v>0</v>
      </c>
      <c r="S166" s="141">
        <v>0</v>
      </c>
      <c r="T166" s="142">
        <f t="shared" si="12"/>
        <v>0</v>
      </c>
      <c r="V166" s="158">
        <f t="shared" si="9"/>
        <v>0</v>
      </c>
      <c r="AR166" s="143" t="s">
        <v>421</v>
      </c>
      <c r="AT166" s="143" t="s">
        <v>145</v>
      </c>
      <c r="AU166" s="143" t="s">
        <v>90</v>
      </c>
      <c r="AY166" s="13" t="s">
        <v>131</v>
      </c>
      <c r="BE166" s="144">
        <f t="shared" si="13"/>
        <v>0</v>
      </c>
      <c r="BF166" s="144">
        <f t="shared" si="14"/>
        <v>0</v>
      </c>
      <c r="BG166" s="144">
        <f t="shared" si="15"/>
        <v>0</v>
      </c>
      <c r="BH166" s="144">
        <f t="shared" si="16"/>
        <v>0</v>
      </c>
      <c r="BI166" s="144">
        <f t="shared" si="17"/>
        <v>0</v>
      </c>
      <c r="BJ166" s="13" t="s">
        <v>90</v>
      </c>
      <c r="BK166" s="145">
        <f t="shared" si="18"/>
        <v>0</v>
      </c>
      <c r="BL166" s="13" t="s">
        <v>183</v>
      </c>
      <c r="BM166" s="143" t="s">
        <v>189</v>
      </c>
    </row>
    <row r="167" spans="2:65" s="1" customFormat="1" ht="16.5" customHeight="1" x14ac:dyDescent="0.2">
      <c r="B167" s="133"/>
      <c r="C167" s="146" t="s">
        <v>190</v>
      </c>
      <c r="D167" s="146" t="s">
        <v>145</v>
      </c>
      <c r="E167" s="147" t="s">
        <v>434</v>
      </c>
      <c r="F167" s="148" t="s">
        <v>435</v>
      </c>
      <c r="G167" s="149" t="s">
        <v>234</v>
      </c>
      <c r="H167" s="150">
        <v>17</v>
      </c>
      <c r="I167" s="150"/>
      <c r="J167" s="150"/>
      <c r="K167" s="148" t="s">
        <v>1</v>
      </c>
      <c r="L167" s="151"/>
      <c r="M167" s="152" t="s">
        <v>1</v>
      </c>
      <c r="N167" s="153" t="s">
        <v>35</v>
      </c>
      <c r="O167" s="141">
        <v>0</v>
      </c>
      <c r="P167" s="141">
        <f t="shared" si="10"/>
        <v>0</v>
      </c>
      <c r="Q167" s="141">
        <v>0</v>
      </c>
      <c r="R167" s="141">
        <f t="shared" si="11"/>
        <v>0</v>
      </c>
      <c r="S167" s="141">
        <v>0</v>
      </c>
      <c r="T167" s="142">
        <f t="shared" si="12"/>
        <v>0</v>
      </c>
      <c r="V167" s="158">
        <f t="shared" si="9"/>
        <v>0</v>
      </c>
      <c r="AR167" s="143" t="s">
        <v>421</v>
      </c>
      <c r="AT167" s="143" t="s">
        <v>145</v>
      </c>
      <c r="AU167" s="143" t="s">
        <v>90</v>
      </c>
      <c r="AY167" s="13" t="s">
        <v>131</v>
      </c>
      <c r="BE167" s="144">
        <f t="shared" si="13"/>
        <v>0</v>
      </c>
      <c r="BF167" s="144">
        <f t="shared" si="14"/>
        <v>0</v>
      </c>
      <c r="BG167" s="144">
        <f t="shared" si="15"/>
        <v>0</v>
      </c>
      <c r="BH167" s="144">
        <f t="shared" si="16"/>
        <v>0</v>
      </c>
      <c r="BI167" s="144">
        <f t="shared" si="17"/>
        <v>0</v>
      </c>
      <c r="BJ167" s="13" t="s">
        <v>90</v>
      </c>
      <c r="BK167" s="145">
        <f t="shared" si="18"/>
        <v>0</v>
      </c>
      <c r="BL167" s="13" t="s">
        <v>183</v>
      </c>
      <c r="BM167" s="143" t="s">
        <v>191</v>
      </c>
    </row>
    <row r="168" spans="2:65" s="1" customFormat="1" ht="16.5" customHeight="1" x14ac:dyDescent="0.2">
      <c r="B168" s="133"/>
      <c r="C168" s="146" t="s">
        <v>163</v>
      </c>
      <c r="D168" s="146" t="s">
        <v>145</v>
      </c>
      <c r="E168" s="147" t="s">
        <v>436</v>
      </c>
      <c r="F168" s="148" t="s">
        <v>437</v>
      </c>
      <c r="G168" s="149" t="s">
        <v>234</v>
      </c>
      <c r="H168" s="150">
        <v>4</v>
      </c>
      <c r="I168" s="150"/>
      <c r="J168" s="150"/>
      <c r="K168" s="148" t="s">
        <v>1</v>
      </c>
      <c r="L168" s="151"/>
      <c r="M168" s="152" t="s">
        <v>1</v>
      </c>
      <c r="N168" s="153" t="s">
        <v>35</v>
      </c>
      <c r="O168" s="141">
        <v>0</v>
      </c>
      <c r="P168" s="141">
        <f t="shared" si="10"/>
        <v>0</v>
      </c>
      <c r="Q168" s="141">
        <v>0</v>
      </c>
      <c r="R168" s="141">
        <f t="shared" si="11"/>
        <v>0</v>
      </c>
      <c r="S168" s="141">
        <v>0</v>
      </c>
      <c r="T168" s="142">
        <f t="shared" si="12"/>
        <v>0</v>
      </c>
      <c r="V168" s="158">
        <f t="shared" si="9"/>
        <v>0</v>
      </c>
      <c r="AR168" s="143" t="s">
        <v>421</v>
      </c>
      <c r="AT168" s="143" t="s">
        <v>145</v>
      </c>
      <c r="AU168" s="143" t="s">
        <v>90</v>
      </c>
      <c r="AY168" s="13" t="s">
        <v>131</v>
      </c>
      <c r="BE168" s="144">
        <f t="shared" si="13"/>
        <v>0</v>
      </c>
      <c r="BF168" s="144">
        <f t="shared" si="14"/>
        <v>0</v>
      </c>
      <c r="BG168" s="144">
        <f t="shared" si="15"/>
        <v>0</v>
      </c>
      <c r="BH168" s="144">
        <f t="shared" si="16"/>
        <v>0</v>
      </c>
      <c r="BI168" s="144">
        <f t="shared" si="17"/>
        <v>0</v>
      </c>
      <c r="BJ168" s="13" t="s">
        <v>90</v>
      </c>
      <c r="BK168" s="145">
        <f t="shared" si="18"/>
        <v>0</v>
      </c>
      <c r="BL168" s="13" t="s">
        <v>183</v>
      </c>
      <c r="BM168" s="143" t="s">
        <v>193</v>
      </c>
    </row>
    <row r="169" spans="2:65" s="1" customFormat="1" ht="16.5" customHeight="1" x14ac:dyDescent="0.2">
      <c r="B169" s="133"/>
      <c r="C169" s="146" t="s">
        <v>194</v>
      </c>
      <c r="D169" s="146" t="s">
        <v>145</v>
      </c>
      <c r="E169" s="147" t="s">
        <v>438</v>
      </c>
      <c r="F169" s="148" t="s">
        <v>439</v>
      </c>
      <c r="G169" s="149" t="s">
        <v>234</v>
      </c>
      <c r="H169" s="150">
        <v>3</v>
      </c>
      <c r="I169" s="150"/>
      <c r="J169" s="150"/>
      <c r="K169" s="148" t="s">
        <v>1</v>
      </c>
      <c r="L169" s="151"/>
      <c r="M169" s="152" t="s">
        <v>1</v>
      </c>
      <c r="N169" s="153" t="s">
        <v>35</v>
      </c>
      <c r="O169" s="141">
        <v>0</v>
      </c>
      <c r="P169" s="141">
        <f t="shared" si="10"/>
        <v>0</v>
      </c>
      <c r="Q169" s="141">
        <v>0</v>
      </c>
      <c r="R169" s="141">
        <f t="shared" si="11"/>
        <v>0</v>
      </c>
      <c r="S169" s="141">
        <v>0</v>
      </c>
      <c r="T169" s="142">
        <f t="shared" si="12"/>
        <v>0</v>
      </c>
      <c r="V169" s="158">
        <f t="shared" si="9"/>
        <v>0</v>
      </c>
      <c r="AR169" s="143" t="s">
        <v>421</v>
      </c>
      <c r="AT169" s="143" t="s">
        <v>145</v>
      </c>
      <c r="AU169" s="143" t="s">
        <v>90</v>
      </c>
      <c r="AY169" s="13" t="s">
        <v>131</v>
      </c>
      <c r="BE169" s="144">
        <f t="shared" si="13"/>
        <v>0</v>
      </c>
      <c r="BF169" s="144">
        <f t="shared" si="14"/>
        <v>0</v>
      </c>
      <c r="BG169" s="144">
        <f t="shared" si="15"/>
        <v>0</v>
      </c>
      <c r="BH169" s="144">
        <f t="shared" si="16"/>
        <v>0</v>
      </c>
      <c r="BI169" s="144">
        <f t="shared" si="17"/>
        <v>0</v>
      </c>
      <c r="BJ169" s="13" t="s">
        <v>90</v>
      </c>
      <c r="BK169" s="145">
        <f t="shared" si="18"/>
        <v>0</v>
      </c>
      <c r="BL169" s="13" t="s">
        <v>183</v>
      </c>
      <c r="BM169" s="143" t="s">
        <v>195</v>
      </c>
    </row>
    <row r="170" spans="2:65" s="1" customFormat="1" ht="16.5" customHeight="1" x14ac:dyDescent="0.2">
      <c r="B170" s="133"/>
      <c r="C170" s="146" t="s">
        <v>164</v>
      </c>
      <c r="D170" s="146" t="s">
        <v>145</v>
      </c>
      <c r="E170" s="147" t="s">
        <v>440</v>
      </c>
      <c r="F170" s="148" t="s">
        <v>441</v>
      </c>
      <c r="G170" s="149" t="s">
        <v>234</v>
      </c>
      <c r="H170" s="150">
        <v>1</v>
      </c>
      <c r="I170" s="150"/>
      <c r="J170" s="150"/>
      <c r="K170" s="148" t="s">
        <v>1</v>
      </c>
      <c r="L170" s="151"/>
      <c r="M170" s="152" t="s">
        <v>1</v>
      </c>
      <c r="N170" s="153" t="s">
        <v>35</v>
      </c>
      <c r="O170" s="141">
        <v>0</v>
      </c>
      <c r="P170" s="141">
        <f t="shared" si="10"/>
        <v>0</v>
      </c>
      <c r="Q170" s="141">
        <v>0</v>
      </c>
      <c r="R170" s="141">
        <f t="shared" si="11"/>
        <v>0</v>
      </c>
      <c r="S170" s="141">
        <v>0</v>
      </c>
      <c r="T170" s="142">
        <f t="shared" si="12"/>
        <v>0</v>
      </c>
      <c r="V170" s="158">
        <f t="shared" si="9"/>
        <v>0</v>
      </c>
      <c r="AR170" s="143" t="s">
        <v>421</v>
      </c>
      <c r="AT170" s="143" t="s">
        <v>145</v>
      </c>
      <c r="AU170" s="143" t="s">
        <v>90</v>
      </c>
      <c r="AY170" s="13" t="s">
        <v>131</v>
      </c>
      <c r="BE170" s="144">
        <f t="shared" si="13"/>
        <v>0</v>
      </c>
      <c r="BF170" s="144">
        <f t="shared" si="14"/>
        <v>0</v>
      </c>
      <c r="BG170" s="144">
        <f t="shared" si="15"/>
        <v>0</v>
      </c>
      <c r="BH170" s="144">
        <f t="shared" si="16"/>
        <v>0</v>
      </c>
      <c r="BI170" s="144">
        <f t="shared" si="17"/>
        <v>0</v>
      </c>
      <c r="BJ170" s="13" t="s">
        <v>90</v>
      </c>
      <c r="BK170" s="145">
        <f t="shared" si="18"/>
        <v>0</v>
      </c>
      <c r="BL170" s="13" t="s">
        <v>183</v>
      </c>
      <c r="BM170" s="143" t="s">
        <v>196</v>
      </c>
    </row>
    <row r="171" spans="2:65" s="1" customFormat="1" ht="16.5" customHeight="1" x14ac:dyDescent="0.2">
      <c r="B171" s="133"/>
      <c r="C171" s="146" t="s">
        <v>289</v>
      </c>
      <c r="D171" s="146" t="s">
        <v>145</v>
      </c>
      <c r="E171" s="147" t="s">
        <v>442</v>
      </c>
      <c r="F171" s="148" t="s">
        <v>443</v>
      </c>
      <c r="G171" s="149" t="s">
        <v>234</v>
      </c>
      <c r="H171" s="150">
        <v>1</v>
      </c>
      <c r="I171" s="150"/>
      <c r="J171" s="150"/>
      <c r="K171" s="148" t="s">
        <v>1</v>
      </c>
      <c r="L171" s="151"/>
      <c r="M171" s="152" t="s">
        <v>1</v>
      </c>
      <c r="N171" s="153" t="s">
        <v>35</v>
      </c>
      <c r="O171" s="141">
        <v>0</v>
      </c>
      <c r="P171" s="141">
        <f t="shared" si="10"/>
        <v>0</v>
      </c>
      <c r="Q171" s="141">
        <v>0</v>
      </c>
      <c r="R171" s="141">
        <f t="shared" si="11"/>
        <v>0</v>
      </c>
      <c r="S171" s="141">
        <v>0</v>
      </c>
      <c r="T171" s="142">
        <f t="shared" si="12"/>
        <v>0</v>
      </c>
      <c r="V171" s="158">
        <f t="shared" si="9"/>
        <v>0</v>
      </c>
      <c r="AR171" s="143" t="s">
        <v>421</v>
      </c>
      <c r="AT171" s="143" t="s">
        <v>145</v>
      </c>
      <c r="AU171" s="143" t="s">
        <v>90</v>
      </c>
      <c r="AY171" s="13" t="s">
        <v>131</v>
      </c>
      <c r="BE171" s="144">
        <f t="shared" si="13"/>
        <v>0</v>
      </c>
      <c r="BF171" s="144">
        <f t="shared" si="14"/>
        <v>0</v>
      </c>
      <c r="BG171" s="144">
        <f t="shared" si="15"/>
        <v>0</v>
      </c>
      <c r="BH171" s="144">
        <f t="shared" si="16"/>
        <v>0</v>
      </c>
      <c r="BI171" s="144">
        <f t="shared" si="17"/>
        <v>0</v>
      </c>
      <c r="BJ171" s="13" t="s">
        <v>90</v>
      </c>
      <c r="BK171" s="145">
        <f t="shared" si="18"/>
        <v>0</v>
      </c>
      <c r="BL171" s="13" t="s">
        <v>183</v>
      </c>
      <c r="BM171" s="143" t="s">
        <v>288</v>
      </c>
    </row>
    <row r="172" spans="2:65" s="1" customFormat="1" ht="16.5" customHeight="1" x14ac:dyDescent="0.2">
      <c r="B172" s="133"/>
      <c r="C172" s="134" t="s">
        <v>166</v>
      </c>
      <c r="D172" s="134" t="s">
        <v>133</v>
      </c>
      <c r="E172" s="135" t="s">
        <v>444</v>
      </c>
      <c r="F172" s="136" t="s">
        <v>445</v>
      </c>
      <c r="G172" s="137" t="s">
        <v>150</v>
      </c>
      <c r="H172" s="138">
        <v>342</v>
      </c>
      <c r="I172" s="138"/>
      <c r="J172" s="138"/>
      <c r="K172" s="136" t="s">
        <v>1</v>
      </c>
      <c r="L172" s="25"/>
      <c r="M172" s="139" t="s">
        <v>1</v>
      </c>
      <c r="N172" s="140" t="s">
        <v>35</v>
      </c>
      <c r="O172" s="141">
        <v>0</v>
      </c>
      <c r="P172" s="141">
        <f t="shared" si="10"/>
        <v>0</v>
      </c>
      <c r="Q172" s="141">
        <v>3.3759999999999999</v>
      </c>
      <c r="R172" s="141">
        <f t="shared" si="11"/>
        <v>1154.5919999999999</v>
      </c>
      <c r="S172" s="141">
        <v>0</v>
      </c>
      <c r="T172" s="142">
        <f t="shared" si="12"/>
        <v>0</v>
      </c>
      <c r="V172" s="158">
        <f t="shared" si="9"/>
        <v>0</v>
      </c>
      <c r="AR172" s="143" t="s">
        <v>183</v>
      </c>
      <c r="AT172" s="143" t="s">
        <v>133</v>
      </c>
      <c r="AU172" s="143" t="s">
        <v>90</v>
      </c>
      <c r="AY172" s="13" t="s">
        <v>131</v>
      </c>
      <c r="BE172" s="144">
        <f t="shared" si="13"/>
        <v>0</v>
      </c>
      <c r="BF172" s="144">
        <f t="shared" si="14"/>
        <v>0</v>
      </c>
      <c r="BG172" s="144">
        <f t="shared" si="15"/>
        <v>0</v>
      </c>
      <c r="BH172" s="144">
        <f t="shared" si="16"/>
        <v>0</v>
      </c>
      <c r="BI172" s="144">
        <f t="shared" si="17"/>
        <v>0</v>
      </c>
      <c r="BJ172" s="13" t="s">
        <v>90</v>
      </c>
      <c r="BK172" s="145">
        <f t="shared" si="18"/>
        <v>0</v>
      </c>
      <c r="BL172" s="13" t="s">
        <v>183</v>
      </c>
      <c r="BM172" s="143" t="s">
        <v>292</v>
      </c>
    </row>
    <row r="173" spans="2:65" s="1" customFormat="1" ht="16.5" customHeight="1" x14ac:dyDescent="0.2">
      <c r="B173" s="133"/>
      <c r="C173" s="146" t="s">
        <v>296</v>
      </c>
      <c r="D173" s="146" t="s">
        <v>145</v>
      </c>
      <c r="E173" s="147" t="s">
        <v>446</v>
      </c>
      <c r="F173" s="148" t="s">
        <v>447</v>
      </c>
      <c r="G173" s="149" t="s">
        <v>150</v>
      </c>
      <c r="H173" s="150">
        <v>342</v>
      </c>
      <c r="I173" s="150"/>
      <c r="J173" s="150"/>
      <c r="K173" s="148" t="s">
        <v>1</v>
      </c>
      <c r="L173" s="151"/>
      <c r="M173" s="152" t="s">
        <v>1</v>
      </c>
      <c r="N173" s="153" t="s">
        <v>35</v>
      </c>
      <c r="O173" s="141">
        <v>0</v>
      </c>
      <c r="P173" s="141">
        <f t="shared" si="10"/>
        <v>0</v>
      </c>
      <c r="Q173" s="141">
        <v>6.7510000000000003</v>
      </c>
      <c r="R173" s="141">
        <f t="shared" si="11"/>
        <v>2308.8420000000001</v>
      </c>
      <c r="S173" s="141">
        <v>0</v>
      </c>
      <c r="T173" s="142">
        <f t="shared" si="12"/>
        <v>0</v>
      </c>
      <c r="V173" s="158">
        <f t="shared" si="9"/>
        <v>0</v>
      </c>
      <c r="AR173" s="143" t="s">
        <v>421</v>
      </c>
      <c r="AT173" s="143" t="s">
        <v>145</v>
      </c>
      <c r="AU173" s="143" t="s">
        <v>90</v>
      </c>
      <c r="AY173" s="13" t="s">
        <v>131</v>
      </c>
      <c r="BE173" s="144">
        <f t="shared" si="13"/>
        <v>0</v>
      </c>
      <c r="BF173" s="144">
        <f t="shared" si="14"/>
        <v>0</v>
      </c>
      <c r="BG173" s="144">
        <f t="shared" si="15"/>
        <v>0</v>
      </c>
      <c r="BH173" s="144">
        <f t="shared" si="16"/>
        <v>0</v>
      </c>
      <c r="BI173" s="144">
        <f t="shared" si="17"/>
        <v>0</v>
      </c>
      <c r="BJ173" s="13" t="s">
        <v>90</v>
      </c>
      <c r="BK173" s="145">
        <f t="shared" si="18"/>
        <v>0</v>
      </c>
      <c r="BL173" s="13" t="s">
        <v>183</v>
      </c>
      <c r="BM173" s="143" t="s">
        <v>295</v>
      </c>
    </row>
    <row r="174" spans="2:65" s="1" customFormat="1" ht="16.5" customHeight="1" x14ac:dyDescent="0.2">
      <c r="B174" s="133"/>
      <c r="C174" s="134" t="s">
        <v>167</v>
      </c>
      <c r="D174" s="134" t="s">
        <v>133</v>
      </c>
      <c r="E174" s="135" t="s">
        <v>424</v>
      </c>
      <c r="F174" s="136" t="s">
        <v>448</v>
      </c>
      <c r="G174" s="137" t="s">
        <v>416</v>
      </c>
      <c r="H174" s="138">
        <v>1</v>
      </c>
      <c r="I174" s="138"/>
      <c r="J174" s="138"/>
      <c r="K174" s="136" t="s">
        <v>1</v>
      </c>
      <c r="L174" s="25"/>
      <c r="M174" s="139" t="s">
        <v>1</v>
      </c>
      <c r="N174" s="140" t="s">
        <v>35</v>
      </c>
      <c r="O174" s="141">
        <v>0</v>
      </c>
      <c r="P174" s="141">
        <f t="shared" si="10"/>
        <v>0</v>
      </c>
      <c r="Q174" s="141">
        <v>0</v>
      </c>
      <c r="R174" s="141">
        <f t="shared" si="11"/>
        <v>0</v>
      </c>
      <c r="S174" s="141">
        <v>0</v>
      </c>
      <c r="T174" s="142">
        <f t="shared" si="12"/>
        <v>0</v>
      </c>
      <c r="V174" s="158">
        <f t="shared" si="9"/>
        <v>0</v>
      </c>
      <c r="AR174" s="143" t="s">
        <v>183</v>
      </c>
      <c r="AT174" s="143" t="s">
        <v>133</v>
      </c>
      <c r="AU174" s="143" t="s">
        <v>90</v>
      </c>
      <c r="AY174" s="13" t="s">
        <v>131</v>
      </c>
      <c r="BE174" s="144">
        <f t="shared" si="13"/>
        <v>0</v>
      </c>
      <c r="BF174" s="144">
        <f t="shared" si="14"/>
        <v>0</v>
      </c>
      <c r="BG174" s="144">
        <f t="shared" si="15"/>
        <v>0</v>
      </c>
      <c r="BH174" s="144">
        <f t="shared" si="16"/>
        <v>0</v>
      </c>
      <c r="BI174" s="144">
        <f t="shared" si="17"/>
        <v>0</v>
      </c>
      <c r="BJ174" s="13" t="s">
        <v>90</v>
      </c>
      <c r="BK174" s="145">
        <f t="shared" si="18"/>
        <v>0</v>
      </c>
      <c r="BL174" s="13" t="s">
        <v>183</v>
      </c>
      <c r="BM174" s="143" t="s">
        <v>299</v>
      </c>
    </row>
    <row r="175" spans="2:65" s="1" customFormat="1" ht="16.5" customHeight="1" x14ac:dyDescent="0.2">
      <c r="B175" s="133"/>
      <c r="C175" s="134" t="s">
        <v>307</v>
      </c>
      <c r="D175" s="134" t="s">
        <v>133</v>
      </c>
      <c r="E175" s="135" t="s">
        <v>449</v>
      </c>
      <c r="F175" s="136" t="s">
        <v>450</v>
      </c>
      <c r="G175" s="137" t="s">
        <v>150</v>
      </c>
      <c r="H175" s="138">
        <v>536</v>
      </c>
      <c r="I175" s="138"/>
      <c r="J175" s="138"/>
      <c r="K175" s="136" t="s">
        <v>1</v>
      </c>
      <c r="L175" s="25"/>
      <c r="M175" s="154" t="s">
        <v>1</v>
      </c>
      <c r="N175" s="155" t="s">
        <v>35</v>
      </c>
      <c r="O175" s="156">
        <v>0</v>
      </c>
      <c r="P175" s="156">
        <f t="shared" si="10"/>
        <v>0</v>
      </c>
      <c r="Q175" s="156">
        <v>2.5190000000000001</v>
      </c>
      <c r="R175" s="156">
        <f t="shared" si="11"/>
        <v>1350.184</v>
      </c>
      <c r="S175" s="156">
        <v>0</v>
      </c>
      <c r="T175" s="157">
        <f t="shared" si="12"/>
        <v>0</v>
      </c>
      <c r="V175" s="158">
        <f t="shared" si="9"/>
        <v>0</v>
      </c>
      <c r="AR175" s="143" t="s">
        <v>183</v>
      </c>
      <c r="AT175" s="143" t="s">
        <v>133</v>
      </c>
      <c r="AU175" s="143" t="s">
        <v>90</v>
      </c>
      <c r="AY175" s="13" t="s">
        <v>131</v>
      </c>
      <c r="BE175" s="144">
        <f t="shared" si="13"/>
        <v>0</v>
      </c>
      <c r="BF175" s="144">
        <f t="shared" si="14"/>
        <v>0</v>
      </c>
      <c r="BG175" s="144">
        <f t="shared" si="15"/>
        <v>0</v>
      </c>
      <c r="BH175" s="144">
        <f t="shared" si="16"/>
        <v>0</v>
      </c>
      <c r="BI175" s="144">
        <f t="shared" si="17"/>
        <v>0</v>
      </c>
      <c r="BJ175" s="13" t="s">
        <v>90</v>
      </c>
      <c r="BK175" s="145">
        <f t="shared" si="18"/>
        <v>0</v>
      </c>
      <c r="BL175" s="13" t="s">
        <v>183</v>
      </c>
      <c r="BM175" s="143" t="s">
        <v>302</v>
      </c>
    </row>
    <row r="176" spans="2:65" s="158" customFormat="1" ht="16.5" customHeight="1" x14ac:dyDescent="0.2">
      <c r="B176" s="133"/>
      <c r="C176" s="134" t="s">
        <v>162</v>
      </c>
      <c r="D176" s="134" t="s">
        <v>133</v>
      </c>
      <c r="E176" s="135" t="s">
        <v>330</v>
      </c>
      <c r="F176" s="162" t="s">
        <v>674</v>
      </c>
      <c r="G176" s="137" t="s">
        <v>192</v>
      </c>
      <c r="H176" s="138">
        <v>235.62</v>
      </c>
      <c r="I176" s="138"/>
      <c r="J176" s="138"/>
      <c r="K176" s="160"/>
      <c r="L176" s="25"/>
      <c r="M176" s="161"/>
      <c r="N176" s="140"/>
      <c r="O176" s="141"/>
      <c r="P176" s="141"/>
      <c r="Q176" s="141"/>
      <c r="R176" s="141"/>
      <c r="S176" s="141"/>
      <c r="T176" s="141"/>
      <c r="V176" s="158">
        <f t="shared" si="9"/>
        <v>0</v>
      </c>
      <c r="AR176" s="143"/>
      <c r="AT176" s="143"/>
      <c r="AU176" s="143"/>
      <c r="AY176" s="13"/>
      <c r="BE176" s="144"/>
      <c r="BF176" s="144"/>
      <c r="BG176" s="144"/>
      <c r="BH176" s="144"/>
      <c r="BI176" s="144"/>
      <c r="BJ176" s="13"/>
      <c r="BK176" s="145"/>
      <c r="BL176" s="13"/>
      <c r="BM176" s="143"/>
    </row>
    <row r="177" spans="2:12" s="1" customFormat="1" ht="15.75" customHeight="1" x14ac:dyDescent="0.2">
      <c r="B177" s="37"/>
      <c r="C177" s="38"/>
      <c r="D177" s="38"/>
      <c r="E177" s="38"/>
      <c r="F177" s="38"/>
      <c r="G177" s="38"/>
      <c r="H177" s="38"/>
      <c r="I177" s="38"/>
      <c r="J177" s="38"/>
      <c r="K177" s="38"/>
      <c r="L177" s="25"/>
    </row>
  </sheetData>
  <autoFilter ref="C122:K175" xr:uid="{00000000-0009-0000-0000-000006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M153"/>
  <sheetViews>
    <sheetView showGridLines="0" view="pageBreakPreview" topLeftCell="A142" zoomScaleNormal="100" zoomScaleSheetLayoutView="100" workbookViewId="0">
      <selection activeCell="I115" sqref="I115"/>
    </sheetView>
  </sheetViews>
  <sheetFormatPr defaultRowHeight="11.25" x14ac:dyDescent="0.2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 x14ac:dyDescent="0.2">
      <c r="A1" s="86"/>
    </row>
    <row r="2" spans="1:46" ht="36.950000000000003" customHeight="1" x14ac:dyDescent="0.2">
      <c r="L2" s="205" t="s">
        <v>5</v>
      </c>
      <c r="M2" s="203"/>
      <c r="N2" s="203"/>
      <c r="O2" s="203"/>
      <c r="P2" s="203"/>
      <c r="Q2" s="203"/>
      <c r="R2" s="203"/>
      <c r="S2" s="203"/>
      <c r="T2" s="203"/>
      <c r="U2" s="203"/>
      <c r="V2" s="203"/>
      <c r="AT2" s="13" t="s">
        <v>106</v>
      </c>
    </row>
    <row r="3" spans="1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68</v>
      </c>
    </row>
    <row r="4" spans="1:46" ht="24.95" customHeight="1" x14ac:dyDescent="0.2">
      <c r="B4" s="16"/>
      <c r="D4" s="163" t="s">
        <v>677</v>
      </c>
      <c r="L4" s="16"/>
      <c r="M4" s="87" t="s">
        <v>8</v>
      </c>
      <c r="AT4" s="13" t="s">
        <v>3</v>
      </c>
    </row>
    <row r="5" spans="1:46" ht="6.95" customHeight="1" x14ac:dyDescent="0.2">
      <c r="B5" s="16"/>
      <c r="L5" s="16"/>
    </row>
    <row r="6" spans="1:46" ht="12" customHeight="1" x14ac:dyDescent="0.2">
      <c r="B6" s="16"/>
      <c r="D6" s="22" t="s">
        <v>11</v>
      </c>
      <c r="L6" s="16"/>
    </row>
    <row r="7" spans="1:46" ht="16.5" customHeight="1" x14ac:dyDescent="0.2">
      <c r="B7" s="16"/>
      <c r="E7" s="221" t="str">
        <f>'Rekapitulácia stavby'!K6</f>
        <v>IBV KRAKOVANY - STARÉ KONOPISKO - 1.ETAPA</v>
      </c>
      <c r="F7" s="222"/>
      <c r="G7" s="222"/>
      <c r="H7" s="222"/>
      <c r="L7" s="16"/>
    </row>
    <row r="8" spans="1:46" ht="12" customHeight="1" x14ac:dyDescent="0.2">
      <c r="B8" s="16"/>
      <c r="D8" s="22" t="s">
        <v>111</v>
      </c>
      <c r="L8" s="16"/>
    </row>
    <row r="9" spans="1:46" s="1" customFormat="1" ht="16.5" customHeight="1" x14ac:dyDescent="0.2">
      <c r="B9" s="25"/>
      <c r="E9" s="221" t="s">
        <v>451</v>
      </c>
      <c r="F9" s="220"/>
      <c r="G9" s="220"/>
      <c r="H9" s="220"/>
      <c r="L9" s="25"/>
    </row>
    <row r="10" spans="1:46" s="1" customFormat="1" ht="12" customHeight="1" x14ac:dyDescent="0.2">
      <c r="B10" s="25"/>
      <c r="D10" s="22" t="s">
        <v>322</v>
      </c>
      <c r="L10" s="25"/>
    </row>
    <row r="11" spans="1:46" s="1" customFormat="1" ht="36.950000000000003" customHeight="1" x14ac:dyDescent="0.2">
      <c r="B11" s="25"/>
      <c r="E11" s="194" t="s">
        <v>500</v>
      </c>
      <c r="F11" s="220"/>
      <c r="G11" s="220"/>
      <c r="H11" s="220"/>
      <c r="L11" s="25"/>
    </row>
    <row r="12" spans="1:46" s="1" customFormat="1" x14ac:dyDescent="0.2">
      <c r="B12" s="25"/>
      <c r="L12" s="25"/>
    </row>
    <row r="13" spans="1:46" s="1" customFormat="1" ht="12" customHeight="1" x14ac:dyDescent="0.2">
      <c r="B13" s="25"/>
      <c r="D13" s="22" t="s">
        <v>13</v>
      </c>
      <c r="F13" s="20" t="s">
        <v>103</v>
      </c>
      <c r="I13" s="22" t="s">
        <v>14</v>
      </c>
      <c r="J13" s="20" t="s">
        <v>452</v>
      </c>
      <c r="L13" s="25"/>
    </row>
    <row r="14" spans="1:46" s="1" customFormat="1" ht="12" customHeight="1" x14ac:dyDescent="0.2">
      <c r="B14" s="25"/>
      <c r="D14" s="22" t="s">
        <v>15</v>
      </c>
      <c r="F14" s="20" t="s">
        <v>16</v>
      </c>
      <c r="I14" s="22" t="s">
        <v>17</v>
      </c>
      <c r="J14" s="45" t="str">
        <f>'Rekapitulácia stavby'!AN8</f>
        <v>12. 9. 2020</v>
      </c>
      <c r="L14" s="25"/>
    </row>
    <row r="15" spans="1:46" s="1" customFormat="1" ht="10.9" customHeight="1" x14ac:dyDescent="0.2">
      <c r="B15" s="25"/>
      <c r="L15" s="25"/>
    </row>
    <row r="16" spans="1:46" s="1" customFormat="1" ht="12" customHeight="1" x14ac:dyDescent="0.2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 x14ac:dyDescent="0.2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 x14ac:dyDescent="0.2">
      <c r="B18" s="25"/>
      <c r="L18" s="25"/>
    </row>
    <row r="19" spans="2:12" s="1" customFormat="1" ht="12" customHeight="1" x14ac:dyDescent="0.2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 x14ac:dyDescent="0.2">
      <c r="B20" s="25"/>
      <c r="E20" s="202" t="str">
        <f>'Rekapitulácia stavby'!E14</f>
        <v xml:space="preserve"> </v>
      </c>
      <c r="F20" s="202"/>
      <c r="G20" s="202"/>
      <c r="H20" s="202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 x14ac:dyDescent="0.2">
      <c r="B21" s="25"/>
      <c r="L21" s="25"/>
    </row>
    <row r="22" spans="2:12" s="1" customFormat="1" ht="12" customHeight="1" x14ac:dyDescent="0.2">
      <c r="B22" s="25"/>
      <c r="D22" s="22" t="s">
        <v>24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 x14ac:dyDescent="0.2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 x14ac:dyDescent="0.2">
      <c r="B24" s="25"/>
      <c r="L24" s="25"/>
    </row>
    <row r="25" spans="2:12" s="1" customFormat="1" ht="12" customHeight="1" x14ac:dyDescent="0.2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 x14ac:dyDescent="0.2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 x14ac:dyDescent="0.2">
      <c r="B27" s="25"/>
      <c r="L27" s="25"/>
    </row>
    <row r="28" spans="2:12" s="1" customFormat="1" ht="12" customHeight="1" x14ac:dyDescent="0.2">
      <c r="B28" s="25"/>
      <c r="D28" s="22" t="s">
        <v>28</v>
      </c>
      <c r="L28" s="25"/>
    </row>
    <row r="29" spans="2:12" s="7" customFormat="1" ht="16.5" customHeight="1" x14ac:dyDescent="0.2">
      <c r="B29" s="88"/>
      <c r="E29" s="206" t="s">
        <v>1</v>
      </c>
      <c r="F29" s="206"/>
      <c r="G29" s="206"/>
      <c r="H29" s="206"/>
      <c r="L29" s="88"/>
    </row>
    <row r="30" spans="2:12" s="1" customFormat="1" ht="6.95" customHeight="1" x14ac:dyDescent="0.2">
      <c r="B30" s="25"/>
      <c r="L30" s="25"/>
    </row>
    <row r="31" spans="2:12" s="1" customFormat="1" ht="6.95" customHeight="1" x14ac:dyDescent="0.2">
      <c r="B31" s="25"/>
      <c r="D31" s="46"/>
      <c r="E31" s="46"/>
      <c r="F31" s="46"/>
      <c r="G31" s="46"/>
      <c r="H31" s="46"/>
      <c r="I31" s="46"/>
      <c r="J31" s="46"/>
      <c r="K31" s="46"/>
      <c r="L31" s="25"/>
    </row>
    <row r="32" spans="2:12" s="1" customFormat="1" ht="25.35" customHeight="1" x14ac:dyDescent="0.2">
      <c r="B32" s="25"/>
      <c r="D32" s="89" t="s">
        <v>29</v>
      </c>
      <c r="J32" s="59">
        <f>ROUND(J124, 2)</f>
        <v>0</v>
      </c>
      <c r="L32" s="25"/>
    </row>
    <row r="33" spans="2:12" s="1" customFormat="1" ht="6.95" customHeight="1" x14ac:dyDescent="0.2">
      <c r="B33" s="25"/>
      <c r="D33" s="46"/>
      <c r="E33" s="46"/>
      <c r="F33" s="46"/>
      <c r="G33" s="46"/>
      <c r="H33" s="46"/>
      <c r="I33" s="46"/>
      <c r="J33" s="46"/>
      <c r="K33" s="46"/>
      <c r="L33" s="25"/>
    </row>
    <row r="34" spans="2:12" s="1" customFormat="1" ht="14.45" customHeight="1" x14ac:dyDescent="0.2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 x14ac:dyDescent="0.2">
      <c r="B35" s="25"/>
      <c r="D35" s="90" t="s">
        <v>33</v>
      </c>
      <c r="E35" s="22" t="s">
        <v>34</v>
      </c>
      <c r="F35" s="91">
        <f>ROUND((SUM(BE124:BE152)),  2)</f>
        <v>0</v>
      </c>
      <c r="I35" s="92">
        <v>0.2</v>
      </c>
      <c r="J35" s="91">
        <f>ROUND(((SUM(BE124:BE152))*I35),  2)</f>
        <v>0</v>
      </c>
      <c r="L35" s="25"/>
    </row>
    <row r="36" spans="2:12" s="1" customFormat="1" ht="14.45" customHeight="1" x14ac:dyDescent="0.2">
      <c r="B36" s="25"/>
      <c r="E36" s="22" t="s">
        <v>35</v>
      </c>
      <c r="F36" s="91">
        <f>ROUND((SUM(BF124:BF152)),  2)</f>
        <v>0</v>
      </c>
      <c r="I36" s="92">
        <v>0.2</v>
      </c>
      <c r="J36" s="91">
        <f>ROUND(((SUM(BF124:BF152))*I36),  2)</f>
        <v>0</v>
      </c>
      <c r="L36" s="25"/>
    </row>
    <row r="37" spans="2:12" s="1" customFormat="1" ht="14.45" hidden="1" customHeight="1" x14ac:dyDescent="0.2">
      <c r="B37" s="25"/>
      <c r="E37" s="22" t="s">
        <v>36</v>
      </c>
      <c r="F37" s="91">
        <f>ROUND((SUM(BG124:BG152)),  2)</f>
        <v>0</v>
      </c>
      <c r="I37" s="92">
        <v>0.2</v>
      </c>
      <c r="J37" s="91">
        <f>0</f>
        <v>0</v>
      </c>
      <c r="L37" s="25"/>
    </row>
    <row r="38" spans="2:12" s="1" customFormat="1" ht="14.45" hidden="1" customHeight="1" x14ac:dyDescent="0.2">
      <c r="B38" s="25"/>
      <c r="E38" s="22" t="s">
        <v>37</v>
      </c>
      <c r="F38" s="91">
        <f>ROUND((SUM(BH124:BH152)),  2)</f>
        <v>0</v>
      </c>
      <c r="I38" s="92">
        <v>0.2</v>
      </c>
      <c r="J38" s="91">
        <f>0</f>
        <v>0</v>
      </c>
      <c r="L38" s="25"/>
    </row>
    <row r="39" spans="2:12" s="1" customFormat="1" ht="14.45" hidden="1" customHeight="1" x14ac:dyDescent="0.2">
      <c r="B39" s="25"/>
      <c r="E39" s="22" t="s">
        <v>38</v>
      </c>
      <c r="F39" s="91">
        <f>ROUND((SUM(BI124:BI152)),  2)</f>
        <v>0</v>
      </c>
      <c r="I39" s="92">
        <v>0</v>
      </c>
      <c r="J39" s="91">
        <f>0</f>
        <v>0</v>
      </c>
      <c r="L39" s="25"/>
    </row>
    <row r="40" spans="2:12" s="1" customFormat="1" ht="6.95" customHeight="1" x14ac:dyDescent="0.2">
      <c r="B40" s="25"/>
      <c r="L40" s="25"/>
    </row>
    <row r="41" spans="2:12" s="1" customFormat="1" ht="25.35" customHeight="1" x14ac:dyDescent="0.2">
      <c r="B41" s="25"/>
      <c r="C41" s="93"/>
      <c r="D41" s="94" t="s">
        <v>39</v>
      </c>
      <c r="E41" s="50"/>
      <c r="F41" s="50"/>
      <c r="G41" s="95" t="s">
        <v>40</v>
      </c>
      <c r="H41" s="96" t="s">
        <v>41</v>
      </c>
      <c r="I41" s="50"/>
      <c r="J41" s="97">
        <f>SUM(J32:J39)</f>
        <v>0</v>
      </c>
      <c r="K41" s="98"/>
      <c r="L41" s="25"/>
    </row>
    <row r="42" spans="2:12" s="1" customFormat="1" ht="14.45" customHeight="1" x14ac:dyDescent="0.2">
      <c r="B42" s="25"/>
      <c r="L42" s="25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25"/>
      <c r="D50" s="34" t="s">
        <v>42</v>
      </c>
      <c r="E50" s="35"/>
      <c r="F50" s="35"/>
      <c r="G50" s="34" t="s">
        <v>43</v>
      </c>
      <c r="H50" s="35"/>
      <c r="I50" s="35"/>
      <c r="J50" s="35"/>
      <c r="K50" s="35"/>
      <c r="L50" s="25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25"/>
      <c r="D61" s="36" t="s">
        <v>44</v>
      </c>
      <c r="E61" s="27"/>
      <c r="F61" s="99" t="s">
        <v>45</v>
      </c>
      <c r="G61" s="36" t="s">
        <v>44</v>
      </c>
      <c r="H61" s="27"/>
      <c r="I61" s="27"/>
      <c r="J61" s="100" t="s">
        <v>45</v>
      </c>
      <c r="K61" s="27"/>
      <c r="L61" s="25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25"/>
      <c r="D65" s="34" t="s">
        <v>46</v>
      </c>
      <c r="E65" s="35"/>
      <c r="F65" s="35"/>
      <c r="G65" s="34" t="s">
        <v>47</v>
      </c>
      <c r="H65" s="35"/>
      <c r="I65" s="35"/>
      <c r="J65" s="35"/>
      <c r="K65" s="35"/>
      <c r="L65" s="25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25"/>
      <c r="D76" s="36" t="s">
        <v>44</v>
      </c>
      <c r="E76" s="27"/>
      <c r="F76" s="99" t="s">
        <v>45</v>
      </c>
      <c r="G76" s="36" t="s">
        <v>44</v>
      </c>
      <c r="H76" s="27"/>
      <c r="I76" s="27"/>
      <c r="J76" s="100" t="s">
        <v>45</v>
      </c>
      <c r="K76" s="27"/>
      <c r="L76" s="25"/>
    </row>
    <row r="77" spans="2:12" s="1" customFormat="1" ht="14.45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25"/>
    </row>
    <row r="81" spans="2:12" s="1" customFormat="1" ht="6.9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25"/>
    </row>
    <row r="82" spans="2:12" s="1" customFormat="1" ht="24.95" customHeight="1" x14ac:dyDescent="0.2">
      <c r="B82" s="25"/>
      <c r="C82" s="17" t="s">
        <v>678</v>
      </c>
      <c r="L82" s="25"/>
    </row>
    <row r="83" spans="2:12" s="1" customFormat="1" ht="6.95" customHeight="1" x14ac:dyDescent="0.2">
      <c r="B83" s="25"/>
      <c r="L83" s="25"/>
    </row>
    <row r="84" spans="2:12" s="1" customFormat="1" ht="12" customHeight="1" x14ac:dyDescent="0.2">
      <c r="B84" s="25"/>
      <c r="C84" s="22" t="s">
        <v>11</v>
      </c>
      <c r="L84" s="25"/>
    </row>
    <row r="85" spans="2:12" s="1" customFormat="1" ht="16.5" customHeight="1" x14ac:dyDescent="0.2">
      <c r="B85" s="25"/>
      <c r="E85" s="221" t="str">
        <f>E7</f>
        <v>IBV KRAKOVANY - STARÉ KONOPISKO - 1.ETAPA</v>
      </c>
      <c r="F85" s="222"/>
      <c r="G85" s="222"/>
      <c r="H85" s="222"/>
      <c r="L85" s="25"/>
    </row>
    <row r="86" spans="2:12" ht="12" customHeight="1" x14ac:dyDescent="0.2">
      <c r="B86" s="16"/>
      <c r="C86" s="22" t="s">
        <v>111</v>
      </c>
      <c r="L86" s="16"/>
    </row>
    <row r="87" spans="2:12" s="1" customFormat="1" ht="16.5" customHeight="1" x14ac:dyDescent="0.2">
      <c r="B87" s="25"/>
      <c r="E87" s="221" t="s">
        <v>451</v>
      </c>
      <c r="F87" s="220"/>
      <c r="G87" s="220"/>
      <c r="H87" s="220"/>
      <c r="L87" s="25"/>
    </row>
    <row r="88" spans="2:12" s="1" customFormat="1" ht="12" customHeight="1" x14ac:dyDescent="0.2">
      <c r="B88" s="25"/>
      <c r="C88" s="22" t="s">
        <v>322</v>
      </c>
      <c r="L88" s="25"/>
    </row>
    <row r="89" spans="2:12" s="1" customFormat="1" ht="16.5" customHeight="1" x14ac:dyDescent="0.2">
      <c r="B89" s="25"/>
      <c r="E89" s="194" t="str">
        <f>E11</f>
        <v xml:space="preserve">06.1 - SO 06.1 - Odberné elektrické zariadenia </v>
      </c>
      <c r="F89" s="220"/>
      <c r="G89" s="220"/>
      <c r="H89" s="220"/>
      <c r="L89" s="25"/>
    </row>
    <row r="90" spans="2:12" s="1" customFormat="1" ht="6.95" customHeight="1" x14ac:dyDescent="0.2">
      <c r="B90" s="25"/>
      <c r="L90" s="25"/>
    </row>
    <row r="91" spans="2:12" s="1" customFormat="1" ht="12" customHeight="1" x14ac:dyDescent="0.2">
      <c r="B91" s="25"/>
      <c r="C91" s="22" t="s">
        <v>15</v>
      </c>
      <c r="F91" s="20" t="str">
        <f>F14</f>
        <v xml:space="preserve"> </v>
      </c>
      <c r="I91" s="22" t="s">
        <v>17</v>
      </c>
      <c r="J91" s="45" t="str">
        <f>IF(J14="","",J14)</f>
        <v>12. 9. 2020</v>
      </c>
      <c r="L91" s="25"/>
    </row>
    <row r="92" spans="2:12" s="1" customFormat="1" ht="6.95" customHeight="1" x14ac:dyDescent="0.2">
      <c r="B92" s="25"/>
      <c r="L92" s="25"/>
    </row>
    <row r="93" spans="2:12" s="1" customFormat="1" ht="15.2" customHeight="1" x14ac:dyDescent="0.2">
      <c r="B93" s="25"/>
      <c r="C93" s="22" t="s">
        <v>19</v>
      </c>
      <c r="F93" s="20" t="str">
        <f>E17</f>
        <v>Obec Krakovany, Námestie Sv. Mikuláša 406/4</v>
      </c>
      <c r="I93" s="22" t="s">
        <v>24</v>
      </c>
      <c r="J93" s="23" t="str">
        <f>E23</f>
        <v xml:space="preserve"> </v>
      </c>
      <c r="L93" s="25"/>
    </row>
    <row r="94" spans="2:12" s="1" customFormat="1" ht="15.2" customHeight="1" x14ac:dyDescent="0.2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customHeight="1" x14ac:dyDescent="0.2">
      <c r="B95" s="25"/>
      <c r="L95" s="25"/>
    </row>
    <row r="96" spans="2:12" s="1" customFormat="1" ht="29.25" customHeight="1" x14ac:dyDescent="0.2">
      <c r="B96" s="25"/>
      <c r="C96" s="101" t="s">
        <v>112</v>
      </c>
      <c r="D96" s="93"/>
      <c r="E96" s="93"/>
      <c r="F96" s="93"/>
      <c r="G96" s="93"/>
      <c r="H96" s="93"/>
      <c r="I96" s="93"/>
      <c r="J96" s="102" t="s">
        <v>113</v>
      </c>
      <c r="K96" s="93"/>
      <c r="L96" s="25"/>
    </row>
    <row r="97" spans="2:47" s="1" customFormat="1" ht="10.35" customHeight="1" x14ac:dyDescent="0.2">
      <c r="B97" s="25"/>
      <c r="L97" s="25"/>
    </row>
    <row r="98" spans="2:47" s="1" customFormat="1" ht="22.9" customHeight="1" x14ac:dyDescent="0.2">
      <c r="B98" s="25"/>
      <c r="C98" s="103" t="s">
        <v>114</v>
      </c>
      <c r="J98" s="59">
        <f>J124</f>
        <v>0</v>
      </c>
      <c r="L98" s="25"/>
      <c r="AU98" s="13" t="s">
        <v>115</v>
      </c>
    </row>
    <row r="99" spans="2:47" s="8" customFormat="1" ht="24.95" customHeight="1" x14ac:dyDescent="0.2">
      <c r="B99" s="104"/>
      <c r="D99" s="105" t="s">
        <v>202</v>
      </c>
      <c r="E99" s="106"/>
      <c r="F99" s="106"/>
      <c r="G99" s="106"/>
      <c r="H99" s="106"/>
      <c r="I99" s="106"/>
      <c r="J99" s="107">
        <f>J125</f>
        <v>0</v>
      </c>
      <c r="L99" s="104"/>
    </row>
    <row r="100" spans="2:47" s="9" customFormat="1" ht="19.899999999999999" customHeight="1" x14ac:dyDescent="0.2">
      <c r="B100" s="108"/>
      <c r="D100" s="109" t="s">
        <v>453</v>
      </c>
      <c r="E100" s="110"/>
      <c r="F100" s="110"/>
      <c r="G100" s="110"/>
      <c r="H100" s="110"/>
      <c r="I100" s="110"/>
      <c r="J100" s="111">
        <f>J126</f>
        <v>0</v>
      </c>
      <c r="L100" s="108"/>
    </row>
    <row r="101" spans="2:47" s="9" customFormat="1" ht="19.899999999999999" customHeight="1" x14ac:dyDescent="0.2">
      <c r="B101" s="108"/>
      <c r="D101" s="109" t="s">
        <v>501</v>
      </c>
      <c r="E101" s="110"/>
      <c r="F101" s="110"/>
      <c r="G101" s="110"/>
      <c r="H101" s="110"/>
      <c r="I101" s="110"/>
      <c r="J101" s="111">
        <f>J137</f>
        <v>0</v>
      </c>
      <c r="L101" s="108"/>
    </row>
    <row r="102" spans="2:47" s="8" customFormat="1" ht="24.95" customHeight="1" x14ac:dyDescent="0.2">
      <c r="B102" s="104"/>
      <c r="D102" s="105" t="s">
        <v>455</v>
      </c>
      <c r="E102" s="106"/>
      <c r="F102" s="106"/>
      <c r="G102" s="106"/>
      <c r="H102" s="106"/>
      <c r="I102" s="106"/>
      <c r="J102" s="107">
        <f>J151</f>
        <v>0</v>
      </c>
      <c r="L102" s="104"/>
    </row>
    <row r="103" spans="2:47" s="1" customFormat="1" ht="21.75" customHeight="1" x14ac:dyDescent="0.2">
      <c r="B103" s="25"/>
      <c r="L103" s="25"/>
    </row>
    <row r="104" spans="2:47" s="1" customFormat="1" ht="6.95" customHeight="1" x14ac:dyDescent="0.2">
      <c r="B104" s="37"/>
      <c r="C104" s="38"/>
      <c r="D104" s="38"/>
      <c r="E104" s="38"/>
      <c r="F104" s="38"/>
      <c r="G104" s="38"/>
      <c r="H104" s="38"/>
      <c r="I104" s="38"/>
      <c r="J104" s="38"/>
      <c r="K104" s="38"/>
      <c r="L104" s="25"/>
    </row>
    <row r="108" spans="2:47" s="1" customFormat="1" ht="6.95" customHeight="1" x14ac:dyDescent="0.2">
      <c r="B108" s="39"/>
      <c r="C108" s="40"/>
      <c r="D108" s="40"/>
      <c r="E108" s="40"/>
      <c r="F108" s="40"/>
      <c r="G108" s="40"/>
      <c r="H108" s="40"/>
      <c r="I108" s="40"/>
      <c r="J108" s="40"/>
      <c r="K108" s="40"/>
      <c r="L108" s="25"/>
    </row>
    <row r="109" spans="2:47" s="1" customFormat="1" ht="24.95" customHeight="1" x14ac:dyDescent="0.2">
      <c r="B109" s="25"/>
      <c r="C109" s="163" t="s">
        <v>679</v>
      </c>
      <c r="L109" s="25"/>
    </row>
    <row r="110" spans="2:47" s="1" customFormat="1" ht="6.95" customHeight="1" x14ac:dyDescent="0.2">
      <c r="B110" s="25"/>
      <c r="L110" s="25"/>
    </row>
    <row r="111" spans="2:47" s="1" customFormat="1" ht="12" customHeight="1" x14ac:dyDescent="0.2">
      <c r="B111" s="25"/>
      <c r="C111" s="22" t="s">
        <v>11</v>
      </c>
      <c r="L111" s="25"/>
    </row>
    <row r="112" spans="2:47" s="1" customFormat="1" ht="16.5" customHeight="1" x14ac:dyDescent="0.2">
      <c r="B112" s="25"/>
      <c r="E112" s="221" t="str">
        <f>E7</f>
        <v>IBV KRAKOVANY - STARÉ KONOPISKO - 1.ETAPA</v>
      </c>
      <c r="F112" s="222"/>
      <c r="G112" s="222"/>
      <c r="H112" s="222"/>
      <c r="L112" s="25"/>
    </row>
    <row r="113" spans="2:65" ht="12" customHeight="1" x14ac:dyDescent="0.2">
      <c r="B113" s="16"/>
      <c r="C113" s="22" t="s">
        <v>111</v>
      </c>
      <c r="L113" s="16"/>
    </row>
    <row r="114" spans="2:65" s="1" customFormat="1" ht="16.5" customHeight="1" x14ac:dyDescent="0.2">
      <c r="B114" s="25"/>
      <c r="E114" s="221" t="s">
        <v>451</v>
      </c>
      <c r="F114" s="220"/>
      <c r="G114" s="220"/>
      <c r="H114" s="220"/>
      <c r="L114" s="25"/>
    </row>
    <row r="115" spans="2:65" s="1" customFormat="1" ht="12" customHeight="1" x14ac:dyDescent="0.2">
      <c r="B115" s="25"/>
      <c r="C115" s="22" t="s">
        <v>322</v>
      </c>
      <c r="L115" s="25"/>
    </row>
    <row r="116" spans="2:65" s="1" customFormat="1" ht="16.5" customHeight="1" x14ac:dyDescent="0.2">
      <c r="B116" s="25"/>
      <c r="E116" s="194" t="str">
        <f>E11</f>
        <v xml:space="preserve">06.1 - SO 06.1 - Odberné elektrické zariadenia </v>
      </c>
      <c r="F116" s="220"/>
      <c r="G116" s="220"/>
      <c r="H116" s="220"/>
      <c r="L116" s="25"/>
    </row>
    <row r="117" spans="2:65" s="1" customFormat="1" ht="6.95" customHeight="1" x14ac:dyDescent="0.2">
      <c r="B117" s="25"/>
      <c r="L117" s="25"/>
    </row>
    <row r="118" spans="2:65" s="1" customFormat="1" ht="12" customHeight="1" x14ac:dyDescent="0.2">
      <c r="B118" s="25"/>
      <c r="C118" s="22" t="s">
        <v>15</v>
      </c>
      <c r="F118" s="20" t="str">
        <f>F14</f>
        <v xml:space="preserve"> </v>
      </c>
      <c r="I118" s="22" t="s">
        <v>17</v>
      </c>
      <c r="J118" s="45" t="str">
        <f>IF(J14="","",J14)</f>
        <v>12. 9. 2020</v>
      </c>
      <c r="L118" s="25"/>
    </row>
    <row r="119" spans="2:65" s="1" customFormat="1" ht="6.95" customHeight="1" x14ac:dyDescent="0.2">
      <c r="B119" s="25"/>
      <c r="L119" s="25"/>
    </row>
    <row r="120" spans="2:65" s="1" customFormat="1" ht="15.2" customHeight="1" x14ac:dyDescent="0.2">
      <c r="B120" s="25"/>
      <c r="C120" s="22" t="s">
        <v>19</v>
      </c>
      <c r="F120" s="20" t="str">
        <f>E17</f>
        <v>Obec Krakovany, Námestie Sv. Mikuláša 406/4</v>
      </c>
      <c r="I120" s="22" t="s">
        <v>24</v>
      </c>
      <c r="J120" s="23" t="str">
        <f>E23</f>
        <v xml:space="preserve"> </v>
      </c>
      <c r="L120" s="25"/>
    </row>
    <row r="121" spans="2:65" s="1" customFormat="1" ht="15.2" customHeight="1" x14ac:dyDescent="0.2">
      <c r="B121" s="25"/>
      <c r="C121" s="22" t="s">
        <v>23</v>
      </c>
      <c r="F121" s="20" t="str">
        <f>IF(E20="","",E20)</f>
        <v xml:space="preserve"> </v>
      </c>
      <c r="I121" s="22" t="s">
        <v>27</v>
      </c>
      <c r="J121" s="23" t="str">
        <f>E26</f>
        <v xml:space="preserve"> </v>
      </c>
      <c r="L121" s="25"/>
    </row>
    <row r="122" spans="2:65" s="1" customFormat="1" ht="10.35" customHeight="1" x14ac:dyDescent="0.2">
      <c r="B122" s="25"/>
      <c r="L122" s="25"/>
    </row>
    <row r="123" spans="2:65" s="10" customFormat="1" ht="29.25" customHeight="1" x14ac:dyDescent="0.2">
      <c r="B123" s="112"/>
      <c r="C123" s="113" t="s">
        <v>118</v>
      </c>
      <c r="D123" s="114" t="s">
        <v>53</v>
      </c>
      <c r="E123" s="114" t="s">
        <v>49</v>
      </c>
      <c r="F123" s="114" t="s">
        <v>50</v>
      </c>
      <c r="G123" s="114" t="s">
        <v>119</v>
      </c>
      <c r="H123" s="114" t="s">
        <v>120</v>
      </c>
      <c r="I123" s="114" t="s">
        <v>121</v>
      </c>
      <c r="J123" s="115" t="s">
        <v>113</v>
      </c>
      <c r="K123" s="116" t="s">
        <v>122</v>
      </c>
      <c r="L123" s="112"/>
      <c r="M123" s="52" t="s">
        <v>1</v>
      </c>
      <c r="N123" s="53" t="s">
        <v>33</v>
      </c>
      <c r="O123" s="53" t="s">
        <v>123</v>
      </c>
      <c r="P123" s="53" t="s">
        <v>124</v>
      </c>
      <c r="Q123" s="53" t="s">
        <v>125</v>
      </c>
      <c r="R123" s="53" t="s">
        <v>126</v>
      </c>
      <c r="S123" s="53" t="s">
        <v>127</v>
      </c>
      <c r="T123" s="54" t="s">
        <v>128</v>
      </c>
    </row>
    <row r="124" spans="2:65" s="1" customFormat="1" ht="22.9" customHeight="1" x14ac:dyDescent="0.25">
      <c r="B124" s="25"/>
      <c r="C124" s="57" t="s">
        <v>114</v>
      </c>
      <c r="J124" s="117"/>
      <c r="L124" s="25"/>
      <c r="M124" s="55"/>
      <c r="N124" s="46"/>
      <c r="O124" s="46"/>
      <c r="P124" s="118">
        <f>P125+P151</f>
        <v>344.3784632</v>
      </c>
      <c r="Q124" s="46"/>
      <c r="R124" s="118">
        <f>R125+R151</f>
        <v>74.26491</v>
      </c>
      <c r="S124" s="46"/>
      <c r="T124" s="119">
        <f>T125+T151</f>
        <v>0</v>
      </c>
      <c r="V124" s="1">
        <f>SUM(V127:V152)</f>
        <v>0</v>
      </c>
      <c r="AT124" s="13" t="s">
        <v>67</v>
      </c>
      <c r="AU124" s="13" t="s">
        <v>115</v>
      </c>
      <c r="BK124" s="120">
        <f>BK125+BK151</f>
        <v>0</v>
      </c>
    </row>
    <row r="125" spans="2:65" s="11" customFormat="1" ht="25.9" customHeight="1" x14ac:dyDescent="0.2">
      <c r="B125" s="121"/>
      <c r="D125" s="122" t="s">
        <v>67</v>
      </c>
      <c r="E125" s="123" t="s">
        <v>145</v>
      </c>
      <c r="F125" s="123" t="s">
        <v>314</v>
      </c>
      <c r="J125" s="124"/>
      <c r="L125" s="121"/>
      <c r="M125" s="125"/>
      <c r="N125" s="126"/>
      <c r="O125" s="126"/>
      <c r="P125" s="127">
        <f>P126+P137</f>
        <v>318.9384632</v>
      </c>
      <c r="Q125" s="126"/>
      <c r="R125" s="127">
        <f>R126+R137</f>
        <v>74.26491</v>
      </c>
      <c r="S125" s="126"/>
      <c r="T125" s="128">
        <f>T126+T137</f>
        <v>0</v>
      </c>
      <c r="AR125" s="122" t="s">
        <v>137</v>
      </c>
      <c r="AT125" s="129" t="s">
        <v>67</v>
      </c>
      <c r="AU125" s="129" t="s">
        <v>68</v>
      </c>
      <c r="AY125" s="122" t="s">
        <v>131</v>
      </c>
      <c r="BK125" s="130">
        <f>BK126+BK137</f>
        <v>0</v>
      </c>
    </row>
    <row r="126" spans="2:65" s="11" customFormat="1" ht="22.9" customHeight="1" x14ac:dyDescent="0.2">
      <c r="B126" s="121"/>
      <c r="D126" s="122" t="s">
        <v>67</v>
      </c>
      <c r="E126" s="131" t="s">
        <v>456</v>
      </c>
      <c r="F126" s="131" t="s">
        <v>457</v>
      </c>
      <c r="J126" s="132"/>
      <c r="L126" s="121"/>
      <c r="M126" s="125"/>
      <c r="N126" s="126"/>
      <c r="O126" s="126"/>
      <c r="P126" s="127">
        <f>SUM(P127:P136)</f>
        <v>107.62</v>
      </c>
      <c r="Q126" s="126"/>
      <c r="R126" s="127">
        <f>SUM(R127:R136)</f>
        <v>1.0725600000000002</v>
      </c>
      <c r="S126" s="126"/>
      <c r="T126" s="128">
        <f>SUM(T127:T136)</f>
        <v>0</v>
      </c>
      <c r="AR126" s="122" t="s">
        <v>137</v>
      </c>
      <c r="AT126" s="129" t="s">
        <v>67</v>
      </c>
      <c r="AU126" s="129" t="s">
        <v>76</v>
      </c>
      <c r="AY126" s="122" t="s">
        <v>131</v>
      </c>
      <c r="BK126" s="130">
        <f>SUM(BK127:BK136)</f>
        <v>0</v>
      </c>
    </row>
    <row r="127" spans="2:65" s="1" customFormat="1" ht="24" customHeight="1" x14ac:dyDescent="0.2">
      <c r="B127" s="133"/>
      <c r="C127" s="134" t="s">
        <v>76</v>
      </c>
      <c r="D127" s="134" t="s">
        <v>133</v>
      </c>
      <c r="E127" s="135" t="s">
        <v>502</v>
      </c>
      <c r="F127" s="136" t="s">
        <v>503</v>
      </c>
      <c r="G127" s="137" t="s">
        <v>234</v>
      </c>
      <c r="H127" s="138">
        <v>44</v>
      </c>
      <c r="I127" s="138"/>
      <c r="J127" s="138"/>
      <c r="K127" s="136" t="s">
        <v>1</v>
      </c>
      <c r="L127" s="25"/>
      <c r="M127" s="139" t="s">
        <v>1</v>
      </c>
      <c r="N127" s="140" t="s">
        <v>35</v>
      </c>
      <c r="O127" s="141">
        <v>0.46700000000000003</v>
      </c>
      <c r="P127" s="141">
        <f t="shared" ref="P127:P136" si="0">O127*H127</f>
        <v>20.548000000000002</v>
      </c>
      <c r="Q127" s="141">
        <v>0</v>
      </c>
      <c r="R127" s="141">
        <f t="shared" ref="R127:R136" si="1">Q127*H127</f>
        <v>0</v>
      </c>
      <c r="S127" s="141">
        <v>0</v>
      </c>
      <c r="T127" s="142">
        <f t="shared" ref="T127:T136" si="2">S127*H127</f>
        <v>0</v>
      </c>
      <c r="V127" s="1">
        <f>H127*I127</f>
        <v>0</v>
      </c>
      <c r="AR127" s="143" t="s">
        <v>183</v>
      </c>
      <c r="AT127" s="143" t="s">
        <v>133</v>
      </c>
      <c r="AU127" s="143" t="s">
        <v>90</v>
      </c>
      <c r="AY127" s="13" t="s">
        <v>131</v>
      </c>
      <c r="BE127" s="144">
        <f t="shared" ref="BE127:BE136" si="3">IF(N127="základná",J127,0)</f>
        <v>0</v>
      </c>
      <c r="BF127" s="144">
        <f t="shared" ref="BF127:BF136" si="4">IF(N127="znížená",J127,0)</f>
        <v>0</v>
      </c>
      <c r="BG127" s="144">
        <f t="shared" ref="BG127:BG136" si="5">IF(N127="zákl. prenesená",J127,0)</f>
        <v>0</v>
      </c>
      <c r="BH127" s="144">
        <f t="shared" ref="BH127:BH136" si="6">IF(N127="zníž. prenesená",J127,0)</f>
        <v>0</v>
      </c>
      <c r="BI127" s="144">
        <f t="shared" ref="BI127:BI136" si="7">IF(N127="nulová",J127,0)</f>
        <v>0</v>
      </c>
      <c r="BJ127" s="13" t="s">
        <v>90</v>
      </c>
      <c r="BK127" s="145">
        <f t="shared" ref="BK127:BK136" si="8">ROUND(I127*H127,3)</f>
        <v>0</v>
      </c>
      <c r="BL127" s="13" t="s">
        <v>183</v>
      </c>
      <c r="BM127" s="143" t="s">
        <v>504</v>
      </c>
    </row>
    <row r="128" spans="2:65" s="1" customFormat="1" ht="24" customHeight="1" x14ac:dyDescent="0.2">
      <c r="B128" s="133"/>
      <c r="C128" s="146" t="s">
        <v>90</v>
      </c>
      <c r="D128" s="146" t="s">
        <v>145</v>
      </c>
      <c r="E128" s="147" t="s">
        <v>505</v>
      </c>
      <c r="F128" s="148" t="s">
        <v>506</v>
      </c>
      <c r="G128" s="149" t="s">
        <v>234</v>
      </c>
      <c r="H128" s="150">
        <v>44</v>
      </c>
      <c r="I128" s="150"/>
      <c r="J128" s="150"/>
      <c r="K128" s="148" t="s">
        <v>1</v>
      </c>
      <c r="L128" s="151"/>
      <c r="M128" s="152" t="s">
        <v>1</v>
      </c>
      <c r="N128" s="153" t="s">
        <v>35</v>
      </c>
      <c r="O128" s="141">
        <v>0</v>
      </c>
      <c r="P128" s="141">
        <f t="shared" si="0"/>
        <v>0</v>
      </c>
      <c r="Q128" s="141">
        <v>6.0000000000000002E-5</v>
      </c>
      <c r="R128" s="141">
        <f t="shared" si="1"/>
        <v>2.64E-3</v>
      </c>
      <c r="S128" s="141">
        <v>0</v>
      </c>
      <c r="T128" s="142">
        <f t="shared" si="2"/>
        <v>0</v>
      </c>
      <c r="V128" s="158">
        <f t="shared" ref="V128:V152" si="9">H128*I128</f>
        <v>0</v>
      </c>
      <c r="AR128" s="143" t="s">
        <v>421</v>
      </c>
      <c r="AT128" s="143" t="s">
        <v>145</v>
      </c>
      <c r="AU128" s="143" t="s">
        <v>90</v>
      </c>
      <c r="AY128" s="13" t="s">
        <v>131</v>
      </c>
      <c r="BE128" s="144">
        <f t="shared" si="3"/>
        <v>0</v>
      </c>
      <c r="BF128" s="144">
        <f t="shared" si="4"/>
        <v>0</v>
      </c>
      <c r="BG128" s="144">
        <f t="shared" si="5"/>
        <v>0</v>
      </c>
      <c r="BH128" s="144">
        <f t="shared" si="6"/>
        <v>0</v>
      </c>
      <c r="BI128" s="144">
        <f t="shared" si="7"/>
        <v>0</v>
      </c>
      <c r="BJ128" s="13" t="s">
        <v>90</v>
      </c>
      <c r="BK128" s="145">
        <f t="shared" si="8"/>
        <v>0</v>
      </c>
      <c r="BL128" s="13" t="s">
        <v>183</v>
      </c>
      <c r="BM128" s="143" t="s">
        <v>507</v>
      </c>
    </row>
    <row r="129" spans="2:65" s="1" customFormat="1" ht="24" customHeight="1" x14ac:dyDescent="0.2">
      <c r="B129" s="133"/>
      <c r="C129" s="134" t="s">
        <v>137</v>
      </c>
      <c r="D129" s="134" t="s">
        <v>133</v>
      </c>
      <c r="E129" s="135" t="s">
        <v>508</v>
      </c>
      <c r="F129" s="136" t="s">
        <v>509</v>
      </c>
      <c r="G129" s="137" t="s">
        <v>234</v>
      </c>
      <c r="H129" s="138">
        <v>66</v>
      </c>
      <c r="I129" s="138"/>
      <c r="J129" s="138"/>
      <c r="K129" s="136" t="s">
        <v>1</v>
      </c>
      <c r="L129" s="25"/>
      <c r="M129" s="139" t="s">
        <v>1</v>
      </c>
      <c r="N129" s="140" t="s">
        <v>35</v>
      </c>
      <c r="O129" s="141">
        <v>7.6999999999999999E-2</v>
      </c>
      <c r="P129" s="141">
        <f t="shared" si="0"/>
        <v>5.0819999999999999</v>
      </c>
      <c r="Q129" s="141">
        <v>0</v>
      </c>
      <c r="R129" s="141">
        <f t="shared" si="1"/>
        <v>0</v>
      </c>
      <c r="S129" s="141">
        <v>0</v>
      </c>
      <c r="T129" s="142">
        <f t="shared" si="2"/>
        <v>0</v>
      </c>
      <c r="V129" s="158">
        <f t="shared" si="9"/>
        <v>0</v>
      </c>
      <c r="AR129" s="143" t="s">
        <v>183</v>
      </c>
      <c r="AT129" s="143" t="s">
        <v>133</v>
      </c>
      <c r="AU129" s="143" t="s">
        <v>90</v>
      </c>
      <c r="AY129" s="13" t="s">
        <v>131</v>
      </c>
      <c r="BE129" s="144">
        <f t="shared" si="3"/>
        <v>0</v>
      </c>
      <c r="BF129" s="144">
        <f t="shared" si="4"/>
        <v>0</v>
      </c>
      <c r="BG129" s="144">
        <f t="shared" si="5"/>
        <v>0</v>
      </c>
      <c r="BH129" s="144">
        <f t="shared" si="6"/>
        <v>0</v>
      </c>
      <c r="BI129" s="144">
        <f t="shared" si="7"/>
        <v>0</v>
      </c>
      <c r="BJ129" s="13" t="s">
        <v>90</v>
      </c>
      <c r="BK129" s="145">
        <f t="shared" si="8"/>
        <v>0</v>
      </c>
      <c r="BL129" s="13" t="s">
        <v>183</v>
      </c>
      <c r="BM129" s="143" t="s">
        <v>510</v>
      </c>
    </row>
    <row r="130" spans="2:65" s="1" customFormat="1" ht="16.5" customHeight="1" x14ac:dyDescent="0.2">
      <c r="B130" s="133"/>
      <c r="C130" s="146" t="s">
        <v>135</v>
      </c>
      <c r="D130" s="146" t="s">
        <v>145</v>
      </c>
      <c r="E130" s="147" t="s">
        <v>511</v>
      </c>
      <c r="F130" s="148" t="s">
        <v>512</v>
      </c>
      <c r="G130" s="149" t="s">
        <v>234</v>
      </c>
      <c r="H130" s="150">
        <v>66</v>
      </c>
      <c r="I130" s="150"/>
      <c r="J130" s="150"/>
      <c r="K130" s="148" t="s">
        <v>1</v>
      </c>
      <c r="L130" s="151"/>
      <c r="M130" s="152" t="s">
        <v>1</v>
      </c>
      <c r="N130" s="153" t="s">
        <v>35</v>
      </c>
      <c r="O130" s="141">
        <v>0</v>
      </c>
      <c r="P130" s="141">
        <f t="shared" si="0"/>
        <v>0</v>
      </c>
      <c r="Q130" s="141">
        <v>1.0000000000000001E-5</v>
      </c>
      <c r="R130" s="141">
        <f t="shared" si="1"/>
        <v>6.600000000000001E-4</v>
      </c>
      <c r="S130" s="141">
        <v>0</v>
      </c>
      <c r="T130" s="142">
        <f t="shared" si="2"/>
        <v>0</v>
      </c>
      <c r="V130" s="158">
        <f t="shared" si="9"/>
        <v>0</v>
      </c>
      <c r="AR130" s="143" t="s">
        <v>421</v>
      </c>
      <c r="AT130" s="143" t="s">
        <v>145</v>
      </c>
      <c r="AU130" s="143" t="s">
        <v>90</v>
      </c>
      <c r="AY130" s="13" t="s">
        <v>131</v>
      </c>
      <c r="BE130" s="144">
        <f t="shared" si="3"/>
        <v>0</v>
      </c>
      <c r="BF130" s="144">
        <f t="shared" si="4"/>
        <v>0</v>
      </c>
      <c r="BG130" s="144">
        <f t="shared" si="5"/>
        <v>0</v>
      </c>
      <c r="BH130" s="144">
        <f t="shared" si="6"/>
        <v>0</v>
      </c>
      <c r="BI130" s="144">
        <f t="shared" si="7"/>
        <v>0</v>
      </c>
      <c r="BJ130" s="13" t="s">
        <v>90</v>
      </c>
      <c r="BK130" s="145">
        <f t="shared" si="8"/>
        <v>0</v>
      </c>
      <c r="BL130" s="13" t="s">
        <v>183</v>
      </c>
      <c r="BM130" s="143" t="s">
        <v>513</v>
      </c>
    </row>
    <row r="131" spans="2:65" s="1" customFormat="1" ht="24" customHeight="1" x14ac:dyDescent="0.2">
      <c r="B131" s="133"/>
      <c r="C131" s="134" t="s">
        <v>140</v>
      </c>
      <c r="D131" s="134" t="s">
        <v>133</v>
      </c>
      <c r="E131" s="135" t="s">
        <v>514</v>
      </c>
      <c r="F131" s="136" t="s">
        <v>515</v>
      </c>
      <c r="G131" s="137" t="s">
        <v>234</v>
      </c>
      <c r="H131" s="138">
        <v>21</v>
      </c>
      <c r="I131" s="138"/>
      <c r="J131" s="138"/>
      <c r="K131" s="136" t="s">
        <v>1</v>
      </c>
      <c r="L131" s="25"/>
      <c r="M131" s="139" t="s">
        <v>1</v>
      </c>
      <c r="N131" s="140" t="s">
        <v>35</v>
      </c>
      <c r="O131" s="141">
        <v>1.2</v>
      </c>
      <c r="P131" s="141">
        <f t="shared" si="0"/>
        <v>25.2</v>
      </c>
      <c r="Q131" s="141">
        <v>0</v>
      </c>
      <c r="R131" s="141">
        <f t="shared" si="1"/>
        <v>0</v>
      </c>
      <c r="S131" s="141">
        <v>0</v>
      </c>
      <c r="T131" s="142">
        <f t="shared" si="2"/>
        <v>0</v>
      </c>
      <c r="V131" s="158">
        <f t="shared" si="9"/>
        <v>0</v>
      </c>
      <c r="AR131" s="143" t="s">
        <v>183</v>
      </c>
      <c r="AT131" s="143" t="s">
        <v>133</v>
      </c>
      <c r="AU131" s="143" t="s">
        <v>90</v>
      </c>
      <c r="AY131" s="13" t="s">
        <v>131</v>
      </c>
      <c r="BE131" s="144">
        <f t="shared" si="3"/>
        <v>0</v>
      </c>
      <c r="BF131" s="144">
        <f t="shared" si="4"/>
        <v>0</v>
      </c>
      <c r="BG131" s="144">
        <f t="shared" si="5"/>
        <v>0</v>
      </c>
      <c r="BH131" s="144">
        <f t="shared" si="6"/>
        <v>0</v>
      </c>
      <c r="BI131" s="144">
        <f t="shared" si="7"/>
        <v>0</v>
      </c>
      <c r="BJ131" s="13" t="s">
        <v>90</v>
      </c>
      <c r="BK131" s="145">
        <f t="shared" si="8"/>
        <v>0</v>
      </c>
      <c r="BL131" s="13" t="s">
        <v>183</v>
      </c>
      <c r="BM131" s="143" t="s">
        <v>516</v>
      </c>
    </row>
    <row r="132" spans="2:65" s="1" customFormat="1" ht="36" customHeight="1" x14ac:dyDescent="0.2">
      <c r="B132" s="133"/>
      <c r="C132" s="146" t="s">
        <v>138</v>
      </c>
      <c r="D132" s="146" t="s">
        <v>145</v>
      </c>
      <c r="E132" s="147" t="s">
        <v>517</v>
      </c>
      <c r="F132" s="148" t="s">
        <v>518</v>
      </c>
      <c r="G132" s="149" t="s">
        <v>234</v>
      </c>
      <c r="H132" s="150">
        <v>21</v>
      </c>
      <c r="I132" s="150"/>
      <c r="J132" s="150"/>
      <c r="K132" s="148" t="s">
        <v>1</v>
      </c>
      <c r="L132" s="151"/>
      <c r="M132" s="152" t="s">
        <v>1</v>
      </c>
      <c r="N132" s="153" t="s">
        <v>35</v>
      </c>
      <c r="O132" s="141">
        <v>0</v>
      </c>
      <c r="P132" s="141">
        <f t="shared" si="0"/>
        <v>0</v>
      </c>
      <c r="Q132" s="141">
        <v>2.5000000000000001E-2</v>
      </c>
      <c r="R132" s="141">
        <f t="shared" si="1"/>
        <v>0.52500000000000002</v>
      </c>
      <c r="S132" s="141">
        <v>0</v>
      </c>
      <c r="T132" s="142">
        <f t="shared" si="2"/>
        <v>0</v>
      </c>
      <c r="V132" s="158">
        <f t="shared" si="9"/>
        <v>0</v>
      </c>
      <c r="AR132" s="143" t="s">
        <v>421</v>
      </c>
      <c r="AT132" s="143" t="s">
        <v>145</v>
      </c>
      <c r="AU132" s="143" t="s">
        <v>90</v>
      </c>
      <c r="AY132" s="13" t="s">
        <v>131</v>
      </c>
      <c r="BE132" s="144">
        <f t="shared" si="3"/>
        <v>0</v>
      </c>
      <c r="BF132" s="144">
        <f t="shared" si="4"/>
        <v>0</v>
      </c>
      <c r="BG132" s="144">
        <f t="shared" si="5"/>
        <v>0</v>
      </c>
      <c r="BH132" s="144">
        <f t="shared" si="6"/>
        <v>0</v>
      </c>
      <c r="BI132" s="144">
        <f t="shared" si="7"/>
        <v>0</v>
      </c>
      <c r="BJ132" s="13" t="s">
        <v>90</v>
      </c>
      <c r="BK132" s="145">
        <f t="shared" si="8"/>
        <v>0</v>
      </c>
      <c r="BL132" s="13" t="s">
        <v>183</v>
      </c>
      <c r="BM132" s="143" t="s">
        <v>519</v>
      </c>
    </row>
    <row r="133" spans="2:65" s="1" customFormat="1" ht="24" customHeight="1" x14ac:dyDescent="0.2">
      <c r="B133" s="133"/>
      <c r="C133" s="134" t="s">
        <v>143</v>
      </c>
      <c r="D133" s="134" t="s">
        <v>133</v>
      </c>
      <c r="E133" s="135" t="s">
        <v>520</v>
      </c>
      <c r="F133" s="136" t="s">
        <v>521</v>
      </c>
      <c r="G133" s="137" t="s">
        <v>234</v>
      </c>
      <c r="H133" s="138">
        <v>66</v>
      </c>
      <c r="I133" s="138"/>
      <c r="J133" s="138"/>
      <c r="K133" s="136" t="s">
        <v>1</v>
      </c>
      <c r="L133" s="25"/>
      <c r="M133" s="139" t="s">
        <v>1</v>
      </c>
      <c r="N133" s="140" t="s">
        <v>35</v>
      </c>
      <c r="O133" s="141">
        <v>1.4999999999999999E-2</v>
      </c>
      <c r="P133" s="141">
        <f t="shared" si="0"/>
        <v>0.99</v>
      </c>
      <c r="Q133" s="141">
        <v>0</v>
      </c>
      <c r="R133" s="141">
        <f t="shared" si="1"/>
        <v>0</v>
      </c>
      <c r="S133" s="141">
        <v>0</v>
      </c>
      <c r="T133" s="142">
        <f t="shared" si="2"/>
        <v>0</v>
      </c>
      <c r="V133" s="158">
        <f t="shared" si="9"/>
        <v>0</v>
      </c>
      <c r="AR133" s="143" t="s">
        <v>183</v>
      </c>
      <c r="AT133" s="143" t="s">
        <v>133</v>
      </c>
      <c r="AU133" s="143" t="s">
        <v>90</v>
      </c>
      <c r="AY133" s="13" t="s">
        <v>131</v>
      </c>
      <c r="BE133" s="144">
        <f t="shared" si="3"/>
        <v>0</v>
      </c>
      <c r="BF133" s="144">
        <f t="shared" si="4"/>
        <v>0</v>
      </c>
      <c r="BG133" s="144">
        <f t="shared" si="5"/>
        <v>0</v>
      </c>
      <c r="BH133" s="144">
        <f t="shared" si="6"/>
        <v>0</v>
      </c>
      <c r="BI133" s="144">
        <f t="shared" si="7"/>
        <v>0</v>
      </c>
      <c r="BJ133" s="13" t="s">
        <v>90</v>
      </c>
      <c r="BK133" s="145">
        <f t="shared" si="8"/>
        <v>0</v>
      </c>
      <c r="BL133" s="13" t="s">
        <v>183</v>
      </c>
      <c r="BM133" s="143" t="s">
        <v>522</v>
      </c>
    </row>
    <row r="134" spans="2:65" s="1" customFormat="1" ht="24" customHeight="1" x14ac:dyDescent="0.2">
      <c r="B134" s="133"/>
      <c r="C134" s="146" t="s">
        <v>139</v>
      </c>
      <c r="D134" s="146" t="s">
        <v>145</v>
      </c>
      <c r="E134" s="147" t="s">
        <v>523</v>
      </c>
      <c r="F134" s="148" t="s">
        <v>524</v>
      </c>
      <c r="G134" s="149" t="s">
        <v>234</v>
      </c>
      <c r="H134" s="150">
        <v>66</v>
      </c>
      <c r="I134" s="150"/>
      <c r="J134" s="150"/>
      <c r="K134" s="148" t="s">
        <v>1</v>
      </c>
      <c r="L134" s="151"/>
      <c r="M134" s="152" t="s">
        <v>1</v>
      </c>
      <c r="N134" s="153" t="s">
        <v>35</v>
      </c>
      <c r="O134" s="141">
        <v>0</v>
      </c>
      <c r="P134" s="141">
        <f t="shared" si="0"/>
        <v>0</v>
      </c>
      <c r="Q134" s="141">
        <v>1.2999999999999999E-4</v>
      </c>
      <c r="R134" s="141">
        <f t="shared" si="1"/>
        <v>8.5799999999999991E-3</v>
      </c>
      <c r="S134" s="141">
        <v>0</v>
      </c>
      <c r="T134" s="142">
        <f t="shared" si="2"/>
        <v>0</v>
      </c>
      <c r="V134" s="158">
        <f t="shared" si="9"/>
        <v>0</v>
      </c>
      <c r="AR134" s="143" t="s">
        <v>421</v>
      </c>
      <c r="AT134" s="143" t="s">
        <v>145</v>
      </c>
      <c r="AU134" s="143" t="s">
        <v>90</v>
      </c>
      <c r="AY134" s="13" t="s">
        <v>131</v>
      </c>
      <c r="BE134" s="144">
        <f t="shared" si="3"/>
        <v>0</v>
      </c>
      <c r="BF134" s="144">
        <f t="shared" si="4"/>
        <v>0</v>
      </c>
      <c r="BG134" s="144">
        <f t="shared" si="5"/>
        <v>0</v>
      </c>
      <c r="BH134" s="144">
        <f t="shared" si="6"/>
        <v>0</v>
      </c>
      <c r="BI134" s="144">
        <f t="shared" si="7"/>
        <v>0</v>
      </c>
      <c r="BJ134" s="13" t="s">
        <v>90</v>
      </c>
      <c r="BK134" s="145">
        <f t="shared" si="8"/>
        <v>0</v>
      </c>
      <c r="BL134" s="13" t="s">
        <v>183</v>
      </c>
      <c r="BM134" s="143" t="s">
        <v>525</v>
      </c>
    </row>
    <row r="135" spans="2:65" s="1" customFormat="1" ht="24" customHeight="1" x14ac:dyDescent="0.2">
      <c r="B135" s="133"/>
      <c r="C135" s="134" t="s">
        <v>147</v>
      </c>
      <c r="D135" s="134" t="s">
        <v>133</v>
      </c>
      <c r="E135" s="135" t="s">
        <v>526</v>
      </c>
      <c r="F135" s="136" t="s">
        <v>527</v>
      </c>
      <c r="G135" s="137" t="s">
        <v>150</v>
      </c>
      <c r="H135" s="138">
        <v>558</v>
      </c>
      <c r="I135" s="138"/>
      <c r="J135" s="138"/>
      <c r="K135" s="136" t="s">
        <v>1</v>
      </c>
      <c r="L135" s="25"/>
      <c r="M135" s="139" t="s">
        <v>1</v>
      </c>
      <c r="N135" s="140" t="s">
        <v>35</v>
      </c>
      <c r="O135" s="141">
        <v>0.1</v>
      </c>
      <c r="P135" s="141">
        <f t="shared" si="0"/>
        <v>55.800000000000004</v>
      </c>
      <c r="Q135" s="141">
        <v>0</v>
      </c>
      <c r="R135" s="141">
        <f t="shared" si="1"/>
        <v>0</v>
      </c>
      <c r="S135" s="141">
        <v>0</v>
      </c>
      <c r="T135" s="142">
        <f t="shared" si="2"/>
        <v>0</v>
      </c>
      <c r="V135" s="158">
        <f t="shared" si="9"/>
        <v>0</v>
      </c>
      <c r="AR135" s="143" t="s">
        <v>183</v>
      </c>
      <c r="AT135" s="143" t="s">
        <v>133</v>
      </c>
      <c r="AU135" s="143" t="s">
        <v>90</v>
      </c>
      <c r="AY135" s="13" t="s">
        <v>131</v>
      </c>
      <c r="BE135" s="144">
        <f t="shared" si="3"/>
        <v>0</v>
      </c>
      <c r="BF135" s="144">
        <f t="shared" si="4"/>
        <v>0</v>
      </c>
      <c r="BG135" s="144">
        <f t="shared" si="5"/>
        <v>0</v>
      </c>
      <c r="BH135" s="144">
        <f t="shared" si="6"/>
        <v>0</v>
      </c>
      <c r="BI135" s="144">
        <f t="shared" si="7"/>
        <v>0</v>
      </c>
      <c r="BJ135" s="13" t="s">
        <v>90</v>
      </c>
      <c r="BK135" s="145">
        <f t="shared" si="8"/>
        <v>0</v>
      </c>
      <c r="BL135" s="13" t="s">
        <v>183</v>
      </c>
      <c r="BM135" s="143" t="s">
        <v>528</v>
      </c>
    </row>
    <row r="136" spans="2:65" s="1" customFormat="1" ht="16.5" customHeight="1" x14ac:dyDescent="0.2">
      <c r="B136" s="133"/>
      <c r="C136" s="146" t="s">
        <v>141</v>
      </c>
      <c r="D136" s="146" t="s">
        <v>145</v>
      </c>
      <c r="E136" s="147" t="s">
        <v>529</v>
      </c>
      <c r="F136" s="148" t="s">
        <v>530</v>
      </c>
      <c r="G136" s="149" t="s">
        <v>150</v>
      </c>
      <c r="H136" s="150">
        <v>558</v>
      </c>
      <c r="I136" s="150"/>
      <c r="J136" s="150"/>
      <c r="K136" s="148" t="s">
        <v>1</v>
      </c>
      <c r="L136" s="151"/>
      <c r="M136" s="152" t="s">
        <v>1</v>
      </c>
      <c r="N136" s="153" t="s">
        <v>35</v>
      </c>
      <c r="O136" s="141">
        <v>0</v>
      </c>
      <c r="P136" s="141">
        <f t="shared" si="0"/>
        <v>0</v>
      </c>
      <c r="Q136" s="141">
        <v>9.6000000000000002E-4</v>
      </c>
      <c r="R136" s="141">
        <f t="shared" si="1"/>
        <v>0.53568000000000005</v>
      </c>
      <c r="S136" s="141">
        <v>0</v>
      </c>
      <c r="T136" s="142">
        <f t="shared" si="2"/>
        <v>0</v>
      </c>
      <c r="V136" s="158">
        <f t="shared" si="9"/>
        <v>0</v>
      </c>
      <c r="AR136" s="143" t="s">
        <v>421</v>
      </c>
      <c r="AT136" s="143" t="s">
        <v>145</v>
      </c>
      <c r="AU136" s="143" t="s">
        <v>90</v>
      </c>
      <c r="AY136" s="13" t="s">
        <v>131</v>
      </c>
      <c r="BE136" s="144">
        <f t="shared" si="3"/>
        <v>0</v>
      </c>
      <c r="BF136" s="144">
        <f t="shared" si="4"/>
        <v>0</v>
      </c>
      <c r="BG136" s="144">
        <f t="shared" si="5"/>
        <v>0</v>
      </c>
      <c r="BH136" s="144">
        <f t="shared" si="6"/>
        <v>0</v>
      </c>
      <c r="BI136" s="144">
        <f t="shared" si="7"/>
        <v>0</v>
      </c>
      <c r="BJ136" s="13" t="s">
        <v>90</v>
      </c>
      <c r="BK136" s="145">
        <f t="shared" si="8"/>
        <v>0</v>
      </c>
      <c r="BL136" s="13" t="s">
        <v>183</v>
      </c>
      <c r="BM136" s="143" t="s">
        <v>531</v>
      </c>
    </row>
    <row r="137" spans="2:65" s="11" customFormat="1" ht="22.9" customHeight="1" x14ac:dyDescent="0.2">
      <c r="B137" s="121"/>
      <c r="D137" s="122" t="s">
        <v>67</v>
      </c>
      <c r="E137" s="131" t="s">
        <v>466</v>
      </c>
      <c r="F137" s="131" t="s">
        <v>532</v>
      </c>
      <c r="J137" s="132"/>
      <c r="L137" s="121"/>
      <c r="M137" s="125"/>
      <c r="N137" s="126"/>
      <c r="O137" s="126"/>
      <c r="P137" s="127">
        <f>SUM(P138:P150)</f>
        <v>211.31846319999997</v>
      </c>
      <c r="Q137" s="126"/>
      <c r="R137" s="127">
        <f>SUM(R138:R150)</f>
        <v>73.192350000000005</v>
      </c>
      <c r="S137" s="126"/>
      <c r="T137" s="128">
        <f>SUM(T138:T150)</f>
        <v>0</v>
      </c>
      <c r="V137" s="158">
        <f t="shared" si="9"/>
        <v>0</v>
      </c>
      <c r="AR137" s="122" t="s">
        <v>137</v>
      </c>
      <c r="AT137" s="129" t="s">
        <v>67</v>
      </c>
      <c r="AU137" s="129" t="s">
        <v>76</v>
      </c>
      <c r="AY137" s="122" t="s">
        <v>131</v>
      </c>
      <c r="BK137" s="130">
        <f>SUM(BK138:BK150)</f>
        <v>0</v>
      </c>
    </row>
    <row r="138" spans="2:65" s="1" customFormat="1" ht="24" customHeight="1" x14ac:dyDescent="0.2">
      <c r="B138" s="133"/>
      <c r="C138" s="134" t="s">
        <v>149</v>
      </c>
      <c r="D138" s="134" t="s">
        <v>133</v>
      </c>
      <c r="E138" s="135" t="s">
        <v>468</v>
      </c>
      <c r="F138" s="136" t="s">
        <v>469</v>
      </c>
      <c r="G138" s="137" t="s">
        <v>470</v>
      </c>
      <c r="H138" s="138">
        <v>0.35</v>
      </c>
      <c r="I138" s="138"/>
      <c r="J138" s="138"/>
      <c r="K138" s="136" t="s">
        <v>1</v>
      </c>
      <c r="L138" s="25"/>
      <c r="M138" s="139" t="s">
        <v>1</v>
      </c>
      <c r="N138" s="140" t="s">
        <v>35</v>
      </c>
      <c r="O138" s="141">
        <v>3.3980000000000001</v>
      </c>
      <c r="P138" s="141">
        <f t="shared" ref="P138:P150" si="10">O138*H138</f>
        <v>1.1893</v>
      </c>
      <c r="Q138" s="141">
        <v>0</v>
      </c>
      <c r="R138" s="141">
        <f t="shared" ref="R138:R150" si="11">Q138*H138</f>
        <v>0</v>
      </c>
      <c r="S138" s="141">
        <v>0</v>
      </c>
      <c r="T138" s="142">
        <f t="shared" ref="T138:T150" si="12">S138*H138</f>
        <v>0</v>
      </c>
      <c r="V138" s="158">
        <f t="shared" si="9"/>
        <v>0</v>
      </c>
      <c r="AR138" s="143" t="s">
        <v>183</v>
      </c>
      <c r="AT138" s="143" t="s">
        <v>133</v>
      </c>
      <c r="AU138" s="143" t="s">
        <v>90</v>
      </c>
      <c r="AY138" s="13" t="s">
        <v>131</v>
      </c>
      <c r="BE138" s="144">
        <f t="shared" ref="BE138:BE150" si="13">IF(N138="základná",J138,0)</f>
        <v>0</v>
      </c>
      <c r="BF138" s="144">
        <f t="shared" ref="BF138:BF150" si="14">IF(N138="znížená",J138,0)</f>
        <v>0</v>
      </c>
      <c r="BG138" s="144">
        <f t="shared" ref="BG138:BG150" si="15">IF(N138="zákl. prenesená",J138,0)</f>
        <v>0</v>
      </c>
      <c r="BH138" s="144">
        <f t="shared" ref="BH138:BH150" si="16">IF(N138="zníž. prenesená",J138,0)</f>
        <v>0</v>
      </c>
      <c r="BI138" s="144">
        <f t="shared" ref="BI138:BI150" si="17">IF(N138="nulová",J138,0)</f>
        <v>0</v>
      </c>
      <c r="BJ138" s="13" t="s">
        <v>90</v>
      </c>
      <c r="BK138" s="145">
        <f t="shared" ref="BK138:BK150" si="18">ROUND(I138*H138,3)</f>
        <v>0</v>
      </c>
      <c r="BL138" s="13" t="s">
        <v>183</v>
      </c>
      <c r="BM138" s="143" t="s">
        <v>533</v>
      </c>
    </row>
    <row r="139" spans="2:65" s="1" customFormat="1" ht="16.5" customHeight="1" x14ac:dyDescent="0.2">
      <c r="B139" s="133"/>
      <c r="C139" s="146" t="s">
        <v>142</v>
      </c>
      <c r="D139" s="146" t="s">
        <v>145</v>
      </c>
      <c r="E139" s="147" t="s">
        <v>471</v>
      </c>
      <c r="F139" s="148" t="s">
        <v>472</v>
      </c>
      <c r="G139" s="149" t="s">
        <v>234</v>
      </c>
      <c r="H139" s="150">
        <v>21</v>
      </c>
      <c r="I139" s="150"/>
      <c r="J139" s="150"/>
      <c r="K139" s="148" t="s">
        <v>1</v>
      </c>
      <c r="L139" s="151"/>
      <c r="M139" s="152" t="s">
        <v>1</v>
      </c>
      <c r="N139" s="153" t="s">
        <v>35</v>
      </c>
      <c r="O139" s="141">
        <v>0</v>
      </c>
      <c r="P139" s="141">
        <f t="shared" si="10"/>
        <v>0</v>
      </c>
      <c r="Q139" s="141">
        <v>2.5000000000000001E-2</v>
      </c>
      <c r="R139" s="141">
        <f t="shared" si="11"/>
        <v>0.52500000000000002</v>
      </c>
      <c r="S139" s="141">
        <v>0</v>
      </c>
      <c r="T139" s="142">
        <f t="shared" si="12"/>
        <v>0</v>
      </c>
      <c r="V139" s="158">
        <f t="shared" si="9"/>
        <v>0</v>
      </c>
      <c r="AR139" s="143" t="s">
        <v>421</v>
      </c>
      <c r="AT139" s="143" t="s">
        <v>145</v>
      </c>
      <c r="AU139" s="143" t="s">
        <v>90</v>
      </c>
      <c r="AY139" s="13" t="s">
        <v>131</v>
      </c>
      <c r="BE139" s="144">
        <f t="shared" si="13"/>
        <v>0</v>
      </c>
      <c r="BF139" s="144">
        <f t="shared" si="14"/>
        <v>0</v>
      </c>
      <c r="BG139" s="144">
        <f t="shared" si="15"/>
        <v>0</v>
      </c>
      <c r="BH139" s="144">
        <f t="shared" si="16"/>
        <v>0</v>
      </c>
      <c r="BI139" s="144">
        <f t="shared" si="17"/>
        <v>0</v>
      </c>
      <c r="BJ139" s="13" t="s">
        <v>90</v>
      </c>
      <c r="BK139" s="145">
        <f t="shared" si="18"/>
        <v>0</v>
      </c>
      <c r="BL139" s="13" t="s">
        <v>183</v>
      </c>
      <c r="BM139" s="143" t="s">
        <v>534</v>
      </c>
    </row>
    <row r="140" spans="2:65" s="1" customFormat="1" ht="24" customHeight="1" x14ac:dyDescent="0.2">
      <c r="B140" s="133"/>
      <c r="C140" s="134" t="s">
        <v>153</v>
      </c>
      <c r="D140" s="134" t="s">
        <v>133</v>
      </c>
      <c r="E140" s="135" t="s">
        <v>535</v>
      </c>
      <c r="F140" s="136" t="s">
        <v>536</v>
      </c>
      <c r="G140" s="137" t="s">
        <v>136</v>
      </c>
      <c r="H140" s="138">
        <v>1.512</v>
      </c>
      <c r="I140" s="138"/>
      <c r="J140" s="138"/>
      <c r="K140" s="136" t="s">
        <v>1</v>
      </c>
      <c r="L140" s="25"/>
      <c r="M140" s="139" t="s">
        <v>1</v>
      </c>
      <c r="N140" s="140" t="s">
        <v>35</v>
      </c>
      <c r="O140" s="141">
        <v>2.9211</v>
      </c>
      <c r="P140" s="141">
        <f t="shared" si="10"/>
        <v>4.4167031999999997</v>
      </c>
      <c r="Q140" s="141">
        <v>0</v>
      </c>
      <c r="R140" s="141">
        <f t="shared" si="11"/>
        <v>0</v>
      </c>
      <c r="S140" s="141">
        <v>0</v>
      </c>
      <c r="T140" s="142">
        <f t="shared" si="12"/>
        <v>0</v>
      </c>
      <c r="V140" s="158">
        <f t="shared" si="9"/>
        <v>0</v>
      </c>
      <c r="AR140" s="143" t="s">
        <v>183</v>
      </c>
      <c r="AT140" s="143" t="s">
        <v>133</v>
      </c>
      <c r="AU140" s="143" t="s">
        <v>90</v>
      </c>
      <c r="AY140" s="13" t="s">
        <v>131</v>
      </c>
      <c r="BE140" s="144">
        <f t="shared" si="13"/>
        <v>0</v>
      </c>
      <c r="BF140" s="144">
        <f t="shared" si="14"/>
        <v>0</v>
      </c>
      <c r="BG140" s="144">
        <f t="shared" si="15"/>
        <v>0</v>
      </c>
      <c r="BH140" s="144">
        <f t="shared" si="16"/>
        <v>0</v>
      </c>
      <c r="BI140" s="144">
        <f t="shared" si="17"/>
        <v>0</v>
      </c>
      <c r="BJ140" s="13" t="s">
        <v>90</v>
      </c>
      <c r="BK140" s="145">
        <f t="shared" si="18"/>
        <v>0</v>
      </c>
      <c r="BL140" s="13" t="s">
        <v>183</v>
      </c>
      <c r="BM140" s="143" t="s">
        <v>537</v>
      </c>
    </row>
    <row r="141" spans="2:65" s="1" customFormat="1" ht="24" customHeight="1" x14ac:dyDescent="0.2">
      <c r="B141" s="133"/>
      <c r="C141" s="134" t="s">
        <v>144</v>
      </c>
      <c r="D141" s="134" t="s">
        <v>133</v>
      </c>
      <c r="E141" s="135" t="s">
        <v>474</v>
      </c>
      <c r="F141" s="136" t="s">
        <v>475</v>
      </c>
      <c r="G141" s="137" t="s">
        <v>150</v>
      </c>
      <c r="H141" s="138">
        <v>345</v>
      </c>
      <c r="I141" s="138"/>
      <c r="J141" s="138"/>
      <c r="K141" s="136" t="s">
        <v>1</v>
      </c>
      <c r="L141" s="25"/>
      <c r="M141" s="139" t="s">
        <v>1</v>
      </c>
      <c r="N141" s="140" t="s">
        <v>35</v>
      </c>
      <c r="O141" s="141">
        <v>0.33200000000000002</v>
      </c>
      <c r="P141" s="141">
        <f t="shared" si="10"/>
        <v>114.54</v>
      </c>
      <c r="Q141" s="141">
        <v>0</v>
      </c>
      <c r="R141" s="141">
        <f t="shared" si="11"/>
        <v>0</v>
      </c>
      <c r="S141" s="141">
        <v>0</v>
      </c>
      <c r="T141" s="142">
        <f t="shared" si="12"/>
        <v>0</v>
      </c>
      <c r="V141" s="158">
        <f t="shared" si="9"/>
        <v>0</v>
      </c>
      <c r="AR141" s="143" t="s">
        <v>183</v>
      </c>
      <c r="AT141" s="143" t="s">
        <v>133</v>
      </c>
      <c r="AU141" s="143" t="s">
        <v>90</v>
      </c>
      <c r="AY141" s="13" t="s">
        <v>131</v>
      </c>
      <c r="BE141" s="144">
        <f t="shared" si="13"/>
        <v>0</v>
      </c>
      <c r="BF141" s="144">
        <f t="shared" si="14"/>
        <v>0</v>
      </c>
      <c r="BG141" s="144">
        <f t="shared" si="15"/>
        <v>0</v>
      </c>
      <c r="BH141" s="144">
        <f t="shared" si="16"/>
        <v>0</v>
      </c>
      <c r="BI141" s="144">
        <f t="shared" si="17"/>
        <v>0</v>
      </c>
      <c r="BJ141" s="13" t="s">
        <v>90</v>
      </c>
      <c r="BK141" s="145">
        <f t="shared" si="18"/>
        <v>0</v>
      </c>
      <c r="BL141" s="13" t="s">
        <v>183</v>
      </c>
      <c r="BM141" s="143" t="s">
        <v>538</v>
      </c>
    </row>
    <row r="142" spans="2:65" s="1" customFormat="1" ht="24" customHeight="1" x14ac:dyDescent="0.2">
      <c r="B142" s="133"/>
      <c r="C142" s="134" t="s">
        <v>156</v>
      </c>
      <c r="D142" s="134" t="s">
        <v>133</v>
      </c>
      <c r="E142" s="135" t="s">
        <v>539</v>
      </c>
      <c r="F142" s="136" t="s">
        <v>540</v>
      </c>
      <c r="G142" s="137" t="s">
        <v>150</v>
      </c>
      <c r="H142" s="138">
        <v>345</v>
      </c>
      <c r="I142" s="138"/>
      <c r="J142" s="138"/>
      <c r="K142" s="136" t="s">
        <v>1</v>
      </c>
      <c r="L142" s="25"/>
      <c r="M142" s="139" t="s">
        <v>1</v>
      </c>
      <c r="N142" s="140" t="s">
        <v>35</v>
      </c>
      <c r="O142" s="141">
        <v>6.9769999999999999E-2</v>
      </c>
      <c r="P142" s="141">
        <f t="shared" si="10"/>
        <v>24.070650000000001</v>
      </c>
      <c r="Q142" s="141">
        <v>0</v>
      </c>
      <c r="R142" s="141">
        <f t="shared" si="11"/>
        <v>0</v>
      </c>
      <c r="S142" s="141">
        <v>0</v>
      </c>
      <c r="T142" s="142">
        <f t="shared" si="12"/>
        <v>0</v>
      </c>
      <c r="V142" s="158">
        <f t="shared" si="9"/>
        <v>0</v>
      </c>
      <c r="AR142" s="143" t="s">
        <v>183</v>
      </c>
      <c r="AT142" s="143" t="s">
        <v>133</v>
      </c>
      <c r="AU142" s="143" t="s">
        <v>90</v>
      </c>
      <c r="AY142" s="13" t="s">
        <v>131</v>
      </c>
      <c r="BE142" s="144">
        <f t="shared" si="13"/>
        <v>0</v>
      </c>
      <c r="BF142" s="144">
        <f t="shared" si="14"/>
        <v>0</v>
      </c>
      <c r="BG142" s="144">
        <f t="shared" si="15"/>
        <v>0</v>
      </c>
      <c r="BH142" s="144">
        <f t="shared" si="16"/>
        <v>0</v>
      </c>
      <c r="BI142" s="144">
        <f t="shared" si="17"/>
        <v>0</v>
      </c>
      <c r="BJ142" s="13" t="s">
        <v>90</v>
      </c>
      <c r="BK142" s="145">
        <f t="shared" si="18"/>
        <v>0</v>
      </c>
      <c r="BL142" s="13" t="s">
        <v>183</v>
      </c>
      <c r="BM142" s="143" t="s">
        <v>541</v>
      </c>
    </row>
    <row r="143" spans="2:65" s="1" customFormat="1" ht="16.5" customHeight="1" x14ac:dyDescent="0.2">
      <c r="B143" s="133"/>
      <c r="C143" s="146" t="s">
        <v>146</v>
      </c>
      <c r="D143" s="146" t="s">
        <v>145</v>
      </c>
      <c r="E143" s="147" t="s">
        <v>478</v>
      </c>
      <c r="F143" s="148" t="s">
        <v>479</v>
      </c>
      <c r="G143" s="149" t="s">
        <v>192</v>
      </c>
      <c r="H143" s="150">
        <v>43.47</v>
      </c>
      <c r="I143" s="150"/>
      <c r="J143" s="150"/>
      <c r="K143" s="148" t="s">
        <v>1</v>
      </c>
      <c r="L143" s="151"/>
      <c r="M143" s="152" t="s">
        <v>1</v>
      </c>
      <c r="N143" s="153" t="s">
        <v>35</v>
      </c>
      <c r="O143" s="141">
        <v>0</v>
      </c>
      <c r="P143" s="141">
        <f t="shared" si="10"/>
        <v>0</v>
      </c>
      <c r="Q143" s="141">
        <v>1.67</v>
      </c>
      <c r="R143" s="141">
        <f t="shared" si="11"/>
        <v>72.594899999999996</v>
      </c>
      <c r="S143" s="141">
        <v>0</v>
      </c>
      <c r="T143" s="142">
        <f t="shared" si="12"/>
        <v>0</v>
      </c>
      <c r="V143" s="158">
        <f t="shared" si="9"/>
        <v>0</v>
      </c>
      <c r="AR143" s="143" t="s">
        <v>421</v>
      </c>
      <c r="AT143" s="143" t="s">
        <v>145</v>
      </c>
      <c r="AU143" s="143" t="s">
        <v>90</v>
      </c>
      <c r="AY143" s="13" t="s">
        <v>131</v>
      </c>
      <c r="BE143" s="144">
        <f t="shared" si="13"/>
        <v>0</v>
      </c>
      <c r="BF143" s="144">
        <f t="shared" si="14"/>
        <v>0</v>
      </c>
      <c r="BG143" s="144">
        <f t="shared" si="15"/>
        <v>0</v>
      </c>
      <c r="BH143" s="144">
        <f t="shared" si="16"/>
        <v>0</v>
      </c>
      <c r="BI143" s="144">
        <f t="shared" si="17"/>
        <v>0</v>
      </c>
      <c r="BJ143" s="13" t="s">
        <v>90</v>
      </c>
      <c r="BK143" s="145">
        <f t="shared" si="18"/>
        <v>0</v>
      </c>
      <c r="BL143" s="13" t="s">
        <v>183</v>
      </c>
      <c r="BM143" s="143" t="s">
        <v>542</v>
      </c>
    </row>
    <row r="144" spans="2:65" s="1" customFormat="1" ht="16.5" customHeight="1" x14ac:dyDescent="0.2">
      <c r="B144" s="133"/>
      <c r="C144" s="146" t="s">
        <v>159</v>
      </c>
      <c r="D144" s="146" t="s">
        <v>145</v>
      </c>
      <c r="E144" s="147" t="s">
        <v>480</v>
      </c>
      <c r="F144" s="148" t="s">
        <v>481</v>
      </c>
      <c r="G144" s="149" t="s">
        <v>234</v>
      </c>
      <c r="H144" s="150">
        <v>345</v>
      </c>
      <c r="I144" s="150"/>
      <c r="J144" s="150"/>
      <c r="K144" s="148" t="s">
        <v>1</v>
      </c>
      <c r="L144" s="151"/>
      <c r="M144" s="152" t="s">
        <v>1</v>
      </c>
      <c r="N144" s="153" t="s">
        <v>35</v>
      </c>
      <c r="O144" s="141">
        <v>0</v>
      </c>
      <c r="P144" s="141">
        <f t="shared" si="10"/>
        <v>0</v>
      </c>
      <c r="Q144" s="141">
        <v>0</v>
      </c>
      <c r="R144" s="141">
        <f t="shared" si="11"/>
        <v>0</v>
      </c>
      <c r="S144" s="141">
        <v>0</v>
      </c>
      <c r="T144" s="142">
        <f t="shared" si="12"/>
        <v>0</v>
      </c>
      <c r="V144" s="158">
        <f t="shared" si="9"/>
        <v>0</v>
      </c>
      <c r="AR144" s="143" t="s">
        <v>421</v>
      </c>
      <c r="AT144" s="143" t="s">
        <v>145</v>
      </c>
      <c r="AU144" s="143" t="s">
        <v>90</v>
      </c>
      <c r="AY144" s="13" t="s">
        <v>131</v>
      </c>
      <c r="BE144" s="144">
        <f t="shared" si="13"/>
        <v>0</v>
      </c>
      <c r="BF144" s="144">
        <f t="shared" si="14"/>
        <v>0</v>
      </c>
      <c r="BG144" s="144">
        <f t="shared" si="15"/>
        <v>0</v>
      </c>
      <c r="BH144" s="144">
        <f t="shared" si="16"/>
        <v>0</v>
      </c>
      <c r="BI144" s="144">
        <f t="shared" si="17"/>
        <v>0</v>
      </c>
      <c r="BJ144" s="13" t="s">
        <v>90</v>
      </c>
      <c r="BK144" s="145">
        <f t="shared" si="18"/>
        <v>0</v>
      </c>
      <c r="BL144" s="13" t="s">
        <v>183</v>
      </c>
      <c r="BM144" s="143" t="s">
        <v>543</v>
      </c>
    </row>
    <row r="145" spans="2:65" s="1" customFormat="1" ht="24" customHeight="1" x14ac:dyDescent="0.2">
      <c r="B145" s="133"/>
      <c r="C145" s="134" t="s">
        <v>148</v>
      </c>
      <c r="D145" s="134" t="s">
        <v>133</v>
      </c>
      <c r="E145" s="135" t="s">
        <v>482</v>
      </c>
      <c r="F145" s="136" t="s">
        <v>483</v>
      </c>
      <c r="G145" s="137" t="s">
        <v>150</v>
      </c>
      <c r="H145" s="138">
        <v>345</v>
      </c>
      <c r="I145" s="138"/>
      <c r="J145" s="138"/>
      <c r="K145" s="136" t="s">
        <v>1</v>
      </c>
      <c r="L145" s="25"/>
      <c r="M145" s="139" t="s">
        <v>1</v>
      </c>
      <c r="N145" s="140" t="s">
        <v>35</v>
      </c>
      <c r="O145" s="141">
        <v>0.125</v>
      </c>
      <c r="P145" s="141">
        <f t="shared" si="10"/>
        <v>43.125</v>
      </c>
      <c r="Q145" s="141">
        <v>0</v>
      </c>
      <c r="R145" s="141">
        <f t="shared" si="11"/>
        <v>0</v>
      </c>
      <c r="S145" s="141">
        <v>0</v>
      </c>
      <c r="T145" s="142">
        <f t="shared" si="12"/>
        <v>0</v>
      </c>
      <c r="V145" s="158">
        <f t="shared" si="9"/>
        <v>0</v>
      </c>
      <c r="AR145" s="143" t="s">
        <v>183</v>
      </c>
      <c r="AT145" s="143" t="s">
        <v>133</v>
      </c>
      <c r="AU145" s="143" t="s">
        <v>90</v>
      </c>
      <c r="AY145" s="13" t="s">
        <v>131</v>
      </c>
      <c r="BE145" s="144">
        <f t="shared" si="13"/>
        <v>0</v>
      </c>
      <c r="BF145" s="144">
        <f t="shared" si="14"/>
        <v>0</v>
      </c>
      <c r="BG145" s="144">
        <f t="shared" si="15"/>
        <v>0</v>
      </c>
      <c r="BH145" s="144">
        <f t="shared" si="16"/>
        <v>0</v>
      </c>
      <c r="BI145" s="144">
        <f t="shared" si="17"/>
        <v>0</v>
      </c>
      <c r="BJ145" s="13" t="s">
        <v>90</v>
      </c>
      <c r="BK145" s="145">
        <f t="shared" si="18"/>
        <v>0</v>
      </c>
      <c r="BL145" s="13" t="s">
        <v>183</v>
      </c>
      <c r="BM145" s="143" t="s">
        <v>544</v>
      </c>
    </row>
    <row r="146" spans="2:65" s="1" customFormat="1" ht="24" customHeight="1" x14ac:dyDescent="0.2">
      <c r="B146" s="133"/>
      <c r="C146" s="134" t="s">
        <v>162</v>
      </c>
      <c r="D146" s="134" t="s">
        <v>133</v>
      </c>
      <c r="E146" s="135" t="s">
        <v>484</v>
      </c>
      <c r="F146" s="136" t="s">
        <v>485</v>
      </c>
      <c r="G146" s="137" t="s">
        <v>150</v>
      </c>
      <c r="H146" s="138">
        <v>345</v>
      </c>
      <c r="I146" s="138"/>
      <c r="J146" s="138"/>
      <c r="K146" s="136" t="s">
        <v>1</v>
      </c>
      <c r="L146" s="25"/>
      <c r="M146" s="139" t="s">
        <v>1</v>
      </c>
      <c r="N146" s="140" t="s">
        <v>35</v>
      </c>
      <c r="O146" s="141">
        <v>3.3000000000000002E-2</v>
      </c>
      <c r="P146" s="141">
        <f t="shared" si="10"/>
        <v>11.385</v>
      </c>
      <c r="Q146" s="141">
        <v>0</v>
      </c>
      <c r="R146" s="141">
        <f t="shared" si="11"/>
        <v>0</v>
      </c>
      <c r="S146" s="141">
        <v>0</v>
      </c>
      <c r="T146" s="142">
        <f t="shared" si="12"/>
        <v>0</v>
      </c>
      <c r="V146" s="158">
        <f t="shared" si="9"/>
        <v>0</v>
      </c>
      <c r="AR146" s="143" t="s">
        <v>183</v>
      </c>
      <c r="AT146" s="143" t="s">
        <v>133</v>
      </c>
      <c r="AU146" s="143" t="s">
        <v>90</v>
      </c>
      <c r="AY146" s="13" t="s">
        <v>131</v>
      </c>
      <c r="BE146" s="144">
        <f t="shared" si="13"/>
        <v>0</v>
      </c>
      <c r="BF146" s="144">
        <f t="shared" si="14"/>
        <v>0</v>
      </c>
      <c r="BG146" s="144">
        <f t="shared" si="15"/>
        <v>0</v>
      </c>
      <c r="BH146" s="144">
        <f t="shared" si="16"/>
        <v>0</v>
      </c>
      <c r="BI146" s="144">
        <f t="shared" si="17"/>
        <v>0</v>
      </c>
      <c r="BJ146" s="13" t="s">
        <v>90</v>
      </c>
      <c r="BK146" s="145">
        <f t="shared" si="18"/>
        <v>0</v>
      </c>
      <c r="BL146" s="13" t="s">
        <v>183</v>
      </c>
      <c r="BM146" s="143" t="s">
        <v>545</v>
      </c>
    </row>
    <row r="147" spans="2:65" s="1" customFormat="1" ht="24" customHeight="1" x14ac:dyDescent="0.2">
      <c r="B147" s="133"/>
      <c r="C147" s="146" t="s">
        <v>7</v>
      </c>
      <c r="D147" s="146" t="s">
        <v>145</v>
      </c>
      <c r="E147" s="147" t="s">
        <v>486</v>
      </c>
      <c r="F147" s="148" t="s">
        <v>546</v>
      </c>
      <c r="G147" s="149" t="s">
        <v>150</v>
      </c>
      <c r="H147" s="150">
        <v>345</v>
      </c>
      <c r="I147" s="150"/>
      <c r="J147" s="150"/>
      <c r="K147" s="148" t="s">
        <v>1</v>
      </c>
      <c r="L147" s="151"/>
      <c r="M147" s="152" t="s">
        <v>1</v>
      </c>
      <c r="N147" s="153" t="s">
        <v>35</v>
      </c>
      <c r="O147" s="141">
        <v>0</v>
      </c>
      <c r="P147" s="141">
        <f t="shared" si="10"/>
        <v>0</v>
      </c>
      <c r="Q147" s="141">
        <v>2.1000000000000001E-4</v>
      </c>
      <c r="R147" s="141">
        <f t="shared" si="11"/>
        <v>7.2450000000000001E-2</v>
      </c>
      <c r="S147" s="141">
        <v>0</v>
      </c>
      <c r="T147" s="142">
        <f t="shared" si="12"/>
        <v>0</v>
      </c>
      <c r="V147" s="158">
        <f t="shared" si="9"/>
        <v>0</v>
      </c>
      <c r="AR147" s="143" t="s">
        <v>421</v>
      </c>
      <c r="AT147" s="143" t="s">
        <v>145</v>
      </c>
      <c r="AU147" s="143" t="s">
        <v>90</v>
      </c>
      <c r="AY147" s="13" t="s">
        <v>131</v>
      </c>
      <c r="BE147" s="144">
        <f t="shared" si="13"/>
        <v>0</v>
      </c>
      <c r="BF147" s="144">
        <f t="shared" si="14"/>
        <v>0</v>
      </c>
      <c r="BG147" s="144">
        <f t="shared" si="15"/>
        <v>0</v>
      </c>
      <c r="BH147" s="144">
        <f t="shared" si="16"/>
        <v>0</v>
      </c>
      <c r="BI147" s="144">
        <f t="shared" si="17"/>
        <v>0</v>
      </c>
      <c r="BJ147" s="13" t="s">
        <v>90</v>
      </c>
      <c r="BK147" s="145">
        <f t="shared" si="18"/>
        <v>0</v>
      </c>
      <c r="BL147" s="13" t="s">
        <v>183</v>
      </c>
      <c r="BM147" s="143" t="s">
        <v>547</v>
      </c>
    </row>
    <row r="148" spans="2:65" s="1" customFormat="1" ht="24" customHeight="1" x14ac:dyDescent="0.2">
      <c r="B148" s="133"/>
      <c r="C148" s="134" t="s">
        <v>165</v>
      </c>
      <c r="D148" s="134" t="s">
        <v>133</v>
      </c>
      <c r="E148" s="135" t="s">
        <v>488</v>
      </c>
      <c r="F148" s="136" t="s">
        <v>489</v>
      </c>
      <c r="G148" s="137" t="s">
        <v>136</v>
      </c>
      <c r="H148" s="138">
        <v>24.15</v>
      </c>
      <c r="I148" s="138"/>
      <c r="J148" s="138"/>
      <c r="K148" s="136" t="s">
        <v>1</v>
      </c>
      <c r="L148" s="25"/>
      <c r="M148" s="139" t="s">
        <v>1</v>
      </c>
      <c r="N148" s="140" t="s">
        <v>35</v>
      </c>
      <c r="O148" s="141">
        <v>0.46539999999999998</v>
      </c>
      <c r="P148" s="141">
        <f t="shared" si="10"/>
        <v>11.239409999999999</v>
      </c>
      <c r="Q148" s="141">
        <v>0</v>
      </c>
      <c r="R148" s="141">
        <f t="shared" si="11"/>
        <v>0</v>
      </c>
      <c r="S148" s="141">
        <v>0</v>
      </c>
      <c r="T148" s="142">
        <f t="shared" si="12"/>
        <v>0</v>
      </c>
      <c r="V148" s="158">
        <f t="shared" si="9"/>
        <v>0</v>
      </c>
      <c r="AR148" s="143" t="s">
        <v>183</v>
      </c>
      <c r="AT148" s="143" t="s">
        <v>133</v>
      </c>
      <c r="AU148" s="143" t="s">
        <v>90</v>
      </c>
      <c r="AY148" s="13" t="s">
        <v>131</v>
      </c>
      <c r="BE148" s="144">
        <f t="shared" si="13"/>
        <v>0</v>
      </c>
      <c r="BF148" s="144">
        <f t="shared" si="14"/>
        <v>0</v>
      </c>
      <c r="BG148" s="144">
        <f t="shared" si="15"/>
        <v>0</v>
      </c>
      <c r="BH148" s="144">
        <f t="shared" si="16"/>
        <v>0</v>
      </c>
      <c r="BI148" s="144">
        <f t="shared" si="17"/>
        <v>0</v>
      </c>
      <c r="BJ148" s="13" t="s">
        <v>90</v>
      </c>
      <c r="BK148" s="145">
        <f t="shared" si="18"/>
        <v>0</v>
      </c>
      <c r="BL148" s="13" t="s">
        <v>183</v>
      </c>
      <c r="BM148" s="143" t="s">
        <v>548</v>
      </c>
    </row>
    <row r="149" spans="2:65" s="1" customFormat="1" ht="24" customHeight="1" x14ac:dyDescent="0.2">
      <c r="B149" s="133"/>
      <c r="C149" s="134" t="s">
        <v>151</v>
      </c>
      <c r="D149" s="134" t="s">
        <v>133</v>
      </c>
      <c r="E149" s="135" t="s">
        <v>490</v>
      </c>
      <c r="F149" s="136" t="s">
        <v>491</v>
      </c>
      <c r="G149" s="137" t="s">
        <v>136</v>
      </c>
      <c r="H149" s="138">
        <v>458.85</v>
      </c>
      <c r="I149" s="138"/>
      <c r="J149" s="138"/>
      <c r="K149" s="136" t="s">
        <v>1</v>
      </c>
      <c r="L149" s="25"/>
      <c r="M149" s="139" t="s">
        <v>1</v>
      </c>
      <c r="N149" s="140" t="s">
        <v>35</v>
      </c>
      <c r="O149" s="141">
        <v>0</v>
      </c>
      <c r="P149" s="141">
        <f t="shared" si="10"/>
        <v>0</v>
      </c>
      <c r="Q149" s="141">
        <v>0</v>
      </c>
      <c r="R149" s="141">
        <f t="shared" si="11"/>
        <v>0</v>
      </c>
      <c r="S149" s="141">
        <v>0</v>
      </c>
      <c r="T149" s="142">
        <f t="shared" si="12"/>
        <v>0</v>
      </c>
      <c r="V149" s="158">
        <f t="shared" si="9"/>
        <v>0</v>
      </c>
      <c r="AR149" s="143" t="s">
        <v>183</v>
      </c>
      <c r="AT149" s="143" t="s">
        <v>133</v>
      </c>
      <c r="AU149" s="143" t="s">
        <v>90</v>
      </c>
      <c r="AY149" s="13" t="s">
        <v>131</v>
      </c>
      <c r="BE149" s="144">
        <f t="shared" si="13"/>
        <v>0</v>
      </c>
      <c r="BF149" s="144">
        <f t="shared" si="14"/>
        <v>0</v>
      </c>
      <c r="BG149" s="144">
        <f t="shared" si="15"/>
        <v>0</v>
      </c>
      <c r="BH149" s="144">
        <f t="shared" si="16"/>
        <v>0</v>
      </c>
      <c r="BI149" s="144">
        <f t="shared" si="17"/>
        <v>0</v>
      </c>
      <c r="BJ149" s="13" t="s">
        <v>90</v>
      </c>
      <c r="BK149" s="145">
        <f t="shared" si="18"/>
        <v>0</v>
      </c>
      <c r="BL149" s="13" t="s">
        <v>183</v>
      </c>
      <c r="BM149" s="143" t="s">
        <v>549</v>
      </c>
    </row>
    <row r="150" spans="2:65" s="1" customFormat="1" ht="24" customHeight="1" x14ac:dyDescent="0.2">
      <c r="B150" s="133"/>
      <c r="C150" s="134" t="s">
        <v>168</v>
      </c>
      <c r="D150" s="134" t="s">
        <v>133</v>
      </c>
      <c r="E150" s="135" t="s">
        <v>492</v>
      </c>
      <c r="F150" s="136" t="s">
        <v>493</v>
      </c>
      <c r="G150" s="137" t="s">
        <v>136</v>
      </c>
      <c r="H150" s="138">
        <v>96.6</v>
      </c>
      <c r="I150" s="138"/>
      <c r="J150" s="138"/>
      <c r="K150" s="136" t="s">
        <v>1</v>
      </c>
      <c r="L150" s="25"/>
      <c r="M150" s="139" t="s">
        <v>1</v>
      </c>
      <c r="N150" s="140" t="s">
        <v>35</v>
      </c>
      <c r="O150" s="141">
        <v>1.4E-2</v>
      </c>
      <c r="P150" s="141">
        <f t="shared" si="10"/>
        <v>1.3524</v>
      </c>
      <c r="Q150" s="141">
        <v>0</v>
      </c>
      <c r="R150" s="141">
        <f t="shared" si="11"/>
        <v>0</v>
      </c>
      <c r="S150" s="141">
        <v>0</v>
      </c>
      <c r="T150" s="142">
        <f t="shared" si="12"/>
        <v>0</v>
      </c>
      <c r="V150" s="158">
        <f t="shared" si="9"/>
        <v>0</v>
      </c>
      <c r="AR150" s="143" t="s">
        <v>183</v>
      </c>
      <c r="AT150" s="143" t="s">
        <v>133</v>
      </c>
      <c r="AU150" s="143" t="s">
        <v>90</v>
      </c>
      <c r="AY150" s="13" t="s">
        <v>131</v>
      </c>
      <c r="BE150" s="144">
        <f t="shared" si="13"/>
        <v>0</v>
      </c>
      <c r="BF150" s="144">
        <f t="shared" si="14"/>
        <v>0</v>
      </c>
      <c r="BG150" s="144">
        <f t="shared" si="15"/>
        <v>0</v>
      </c>
      <c r="BH150" s="144">
        <f t="shared" si="16"/>
        <v>0</v>
      </c>
      <c r="BI150" s="144">
        <f t="shared" si="17"/>
        <v>0</v>
      </c>
      <c r="BJ150" s="13" t="s">
        <v>90</v>
      </c>
      <c r="BK150" s="145">
        <f t="shared" si="18"/>
        <v>0</v>
      </c>
      <c r="BL150" s="13" t="s">
        <v>183</v>
      </c>
      <c r="BM150" s="143" t="s">
        <v>550</v>
      </c>
    </row>
    <row r="151" spans="2:65" s="11" customFormat="1" ht="25.9" customHeight="1" x14ac:dyDescent="0.2">
      <c r="B151" s="121"/>
      <c r="D151" s="122" t="s">
        <v>67</v>
      </c>
      <c r="E151" s="123" t="s">
        <v>494</v>
      </c>
      <c r="F151" s="123" t="s">
        <v>495</v>
      </c>
      <c r="J151" s="124"/>
      <c r="L151" s="121"/>
      <c r="M151" s="125"/>
      <c r="N151" s="126"/>
      <c r="O151" s="126"/>
      <c r="P151" s="127">
        <f>P152</f>
        <v>25.44</v>
      </c>
      <c r="Q151" s="126"/>
      <c r="R151" s="127">
        <f>R152</f>
        <v>0</v>
      </c>
      <c r="S151" s="126"/>
      <c r="T151" s="128">
        <f>T152</f>
        <v>0</v>
      </c>
      <c r="V151" s="158">
        <f t="shared" si="9"/>
        <v>0</v>
      </c>
      <c r="AR151" s="122" t="s">
        <v>135</v>
      </c>
      <c r="AT151" s="129" t="s">
        <v>67</v>
      </c>
      <c r="AU151" s="129" t="s">
        <v>68</v>
      </c>
      <c r="AY151" s="122" t="s">
        <v>131</v>
      </c>
      <c r="BK151" s="130">
        <f>BK152</f>
        <v>0</v>
      </c>
    </row>
    <row r="152" spans="2:65" s="1" customFormat="1" ht="36" customHeight="1" x14ac:dyDescent="0.2">
      <c r="B152" s="133"/>
      <c r="C152" s="134" t="s">
        <v>152</v>
      </c>
      <c r="D152" s="134" t="s">
        <v>133</v>
      </c>
      <c r="E152" s="135" t="s">
        <v>496</v>
      </c>
      <c r="F152" s="136" t="s">
        <v>497</v>
      </c>
      <c r="G152" s="137" t="s">
        <v>498</v>
      </c>
      <c r="H152" s="138">
        <v>24</v>
      </c>
      <c r="I152" s="138"/>
      <c r="J152" s="138"/>
      <c r="K152" s="136" t="s">
        <v>1</v>
      </c>
      <c r="L152" s="25"/>
      <c r="M152" s="154" t="s">
        <v>1</v>
      </c>
      <c r="N152" s="155" t="s">
        <v>35</v>
      </c>
      <c r="O152" s="156">
        <v>1.06</v>
      </c>
      <c r="P152" s="156">
        <f>O152*H152</f>
        <v>25.44</v>
      </c>
      <c r="Q152" s="156">
        <v>0</v>
      </c>
      <c r="R152" s="156">
        <f>Q152*H152</f>
        <v>0</v>
      </c>
      <c r="S152" s="156">
        <v>0</v>
      </c>
      <c r="T152" s="157">
        <f>S152*H152</f>
        <v>0</v>
      </c>
      <c r="V152" s="158">
        <f t="shared" si="9"/>
        <v>0</v>
      </c>
      <c r="AR152" s="143" t="s">
        <v>499</v>
      </c>
      <c r="AT152" s="143" t="s">
        <v>133</v>
      </c>
      <c r="AU152" s="143" t="s">
        <v>76</v>
      </c>
      <c r="AY152" s="13" t="s">
        <v>131</v>
      </c>
      <c r="BE152" s="144">
        <f>IF(N152="základná",J152,0)</f>
        <v>0</v>
      </c>
      <c r="BF152" s="144">
        <f>IF(N152="znížená",J152,0)</f>
        <v>0</v>
      </c>
      <c r="BG152" s="144">
        <f>IF(N152="zákl. prenesená",J152,0)</f>
        <v>0</v>
      </c>
      <c r="BH152" s="144">
        <f>IF(N152="zníž. prenesená",J152,0)</f>
        <v>0</v>
      </c>
      <c r="BI152" s="144">
        <f>IF(N152="nulová",J152,0)</f>
        <v>0</v>
      </c>
      <c r="BJ152" s="13" t="s">
        <v>90</v>
      </c>
      <c r="BK152" s="145">
        <f>ROUND(I152*H152,3)</f>
        <v>0</v>
      </c>
      <c r="BL152" s="13" t="s">
        <v>499</v>
      </c>
      <c r="BM152" s="143" t="s">
        <v>551</v>
      </c>
    </row>
    <row r="153" spans="2:65" s="1" customFormat="1" ht="6.95" customHeight="1" x14ac:dyDescent="0.2">
      <c r="B153" s="37"/>
      <c r="C153" s="38"/>
      <c r="D153" s="38"/>
      <c r="E153" s="38"/>
      <c r="F153" s="38"/>
      <c r="G153" s="38"/>
      <c r="H153" s="38"/>
      <c r="I153" s="38"/>
      <c r="J153" s="38"/>
      <c r="K153" s="38"/>
      <c r="L153" s="25"/>
    </row>
  </sheetData>
  <autoFilter ref="C123:K152" xr:uid="{00000000-0009-0000-0000-000008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M177"/>
  <sheetViews>
    <sheetView showGridLines="0" tabSelected="1" view="pageBreakPreview" topLeftCell="A164" zoomScaleNormal="100" zoomScaleSheetLayoutView="100" workbookViewId="0">
      <selection activeCell="I126" sqref="I126"/>
    </sheetView>
  </sheetViews>
  <sheetFormatPr defaultRowHeight="11.25" x14ac:dyDescent="0.2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 x14ac:dyDescent="0.2">
      <c r="A1" s="86"/>
    </row>
    <row r="2" spans="1:46" ht="36.950000000000003" customHeight="1" x14ac:dyDescent="0.2">
      <c r="L2" s="205" t="s">
        <v>5</v>
      </c>
      <c r="M2" s="203"/>
      <c r="N2" s="203"/>
      <c r="O2" s="203"/>
      <c r="P2" s="203"/>
      <c r="Q2" s="203"/>
      <c r="R2" s="203"/>
      <c r="S2" s="203"/>
      <c r="T2" s="203"/>
      <c r="U2" s="203"/>
      <c r="V2" s="203"/>
      <c r="AT2" s="13" t="s">
        <v>109</v>
      </c>
    </row>
    <row r="3" spans="1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68</v>
      </c>
    </row>
    <row r="4" spans="1:46" ht="24.95" customHeight="1" x14ac:dyDescent="0.2">
      <c r="B4" s="16"/>
      <c r="D4" s="163" t="s">
        <v>677</v>
      </c>
      <c r="L4" s="16"/>
      <c r="M4" s="87" t="s">
        <v>8</v>
      </c>
      <c r="AT4" s="13" t="s">
        <v>3</v>
      </c>
    </row>
    <row r="5" spans="1:46" ht="6.95" customHeight="1" x14ac:dyDescent="0.2">
      <c r="B5" s="16"/>
      <c r="L5" s="16"/>
    </row>
    <row r="6" spans="1:46" ht="12" customHeight="1" x14ac:dyDescent="0.2">
      <c r="B6" s="16"/>
      <c r="D6" s="22" t="s">
        <v>11</v>
      </c>
      <c r="L6" s="16"/>
    </row>
    <row r="7" spans="1:46" ht="16.5" customHeight="1" x14ac:dyDescent="0.2">
      <c r="B7" s="16"/>
      <c r="E7" s="221" t="str">
        <f>'Rekapitulácia stavby'!K6</f>
        <v>IBV KRAKOVANY - STARÉ KONOPISKO - 1.ETAPA</v>
      </c>
      <c r="F7" s="222"/>
      <c r="G7" s="222"/>
      <c r="H7" s="222"/>
      <c r="L7" s="16"/>
    </row>
    <row r="8" spans="1:46" s="1" customFormat="1" ht="12" customHeight="1" x14ac:dyDescent="0.2">
      <c r="B8" s="25"/>
      <c r="D8" s="22" t="s">
        <v>111</v>
      </c>
      <c r="L8" s="25"/>
    </row>
    <row r="9" spans="1:46" s="1" customFormat="1" ht="36.950000000000003" customHeight="1" x14ac:dyDescent="0.2">
      <c r="B9" s="25"/>
      <c r="E9" s="194" t="s">
        <v>552</v>
      </c>
      <c r="F9" s="220"/>
      <c r="G9" s="220"/>
      <c r="H9" s="220"/>
      <c r="L9" s="25"/>
    </row>
    <row r="10" spans="1:46" s="1" customFormat="1" x14ac:dyDescent="0.2">
      <c r="B10" s="25"/>
      <c r="L10" s="25"/>
    </row>
    <row r="11" spans="1:46" s="1" customFormat="1" ht="12" customHeight="1" x14ac:dyDescent="0.2">
      <c r="B11" s="25"/>
      <c r="D11" s="22" t="s">
        <v>13</v>
      </c>
      <c r="F11" s="20" t="s">
        <v>110</v>
      </c>
      <c r="I11" s="22" t="s">
        <v>14</v>
      </c>
      <c r="J11" s="20" t="s">
        <v>452</v>
      </c>
      <c r="L11" s="25"/>
    </row>
    <row r="12" spans="1:46" s="1" customFormat="1" ht="12" customHeight="1" x14ac:dyDescent="0.2">
      <c r="B12" s="25"/>
      <c r="D12" s="22" t="s">
        <v>15</v>
      </c>
      <c r="F12" s="20" t="s">
        <v>16</v>
      </c>
      <c r="I12" s="22" t="s">
        <v>17</v>
      </c>
      <c r="J12" s="45" t="str">
        <f>'Rekapitulácia stavby'!AN8</f>
        <v>12. 9. 2020</v>
      </c>
      <c r="L12" s="25"/>
    </row>
    <row r="13" spans="1:46" s="1" customFormat="1" ht="10.9" customHeight="1" x14ac:dyDescent="0.2">
      <c r="B13" s="25"/>
      <c r="L13" s="25"/>
    </row>
    <row r="14" spans="1:46" s="1" customFormat="1" ht="12" customHeight="1" x14ac:dyDescent="0.2">
      <c r="B14" s="25"/>
      <c r="D14" s="22" t="s">
        <v>19</v>
      </c>
      <c r="I14" s="22" t="s">
        <v>20</v>
      </c>
      <c r="J14" s="20" t="s">
        <v>1</v>
      </c>
      <c r="L14" s="25"/>
    </row>
    <row r="15" spans="1:46" s="1" customFormat="1" ht="18" customHeight="1" x14ac:dyDescent="0.2">
      <c r="B15" s="25"/>
      <c r="E15" s="20" t="s">
        <v>21</v>
      </c>
      <c r="I15" s="22" t="s">
        <v>22</v>
      </c>
      <c r="J15" s="20" t="s">
        <v>1</v>
      </c>
      <c r="L15" s="25"/>
    </row>
    <row r="16" spans="1:46" s="1" customFormat="1" ht="6.95" customHeight="1" x14ac:dyDescent="0.2">
      <c r="B16" s="25"/>
      <c r="L16" s="25"/>
    </row>
    <row r="17" spans="2:12" s="1" customFormat="1" ht="12" customHeight="1" x14ac:dyDescent="0.2">
      <c r="B17" s="25"/>
      <c r="D17" s="22" t="s">
        <v>23</v>
      </c>
      <c r="I17" s="22" t="s">
        <v>20</v>
      </c>
      <c r="J17" s="20" t="str">
        <f>'Rekapitulácia stavby'!AN13</f>
        <v/>
      </c>
      <c r="L17" s="25"/>
    </row>
    <row r="18" spans="2:12" s="1" customFormat="1" ht="18" customHeight="1" x14ac:dyDescent="0.2">
      <c r="B18" s="25"/>
      <c r="E18" s="202" t="str">
        <f>'Rekapitulácia stavby'!E14</f>
        <v xml:space="preserve"> </v>
      </c>
      <c r="F18" s="202"/>
      <c r="G18" s="202"/>
      <c r="H18" s="202"/>
      <c r="I18" s="22" t="s">
        <v>22</v>
      </c>
      <c r="J18" s="20" t="str">
        <f>'Rekapitulácia stavby'!AN14</f>
        <v/>
      </c>
      <c r="L18" s="25"/>
    </row>
    <row r="19" spans="2:12" s="1" customFormat="1" ht="6.95" customHeight="1" x14ac:dyDescent="0.2">
      <c r="B19" s="25"/>
      <c r="L19" s="25"/>
    </row>
    <row r="20" spans="2:12" s="1" customFormat="1" ht="12" customHeight="1" x14ac:dyDescent="0.2">
      <c r="B20" s="25"/>
      <c r="D20" s="22" t="s">
        <v>24</v>
      </c>
      <c r="I20" s="22" t="s">
        <v>20</v>
      </c>
      <c r="J20" s="20" t="str">
        <f>IF('Rekapitulácia stavby'!AN16="","",'Rekapitulácia stavby'!AN16)</f>
        <v/>
      </c>
      <c r="L20" s="25"/>
    </row>
    <row r="21" spans="2:12" s="1" customFormat="1" ht="18" customHeight="1" x14ac:dyDescent="0.2">
      <c r="B21" s="25"/>
      <c r="E21" s="20" t="str">
        <f>IF('Rekapitulácia stavby'!E17="","",'Rekapitulácia stavby'!E17)</f>
        <v xml:space="preserve"> </v>
      </c>
      <c r="I21" s="22" t="s">
        <v>22</v>
      </c>
      <c r="J21" s="20" t="str">
        <f>IF('Rekapitulácia stavby'!AN17="","",'Rekapitulácia stavby'!AN17)</f>
        <v/>
      </c>
      <c r="L21" s="25"/>
    </row>
    <row r="22" spans="2:12" s="1" customFormat="1" ht="6.95" customHeight="1" x14ac:dyDescent="0.2">
      <c r="B22" s="25"/>
      <c r="L22" s="25"/>
    </row>
    <row r="23" spans="2:12" s="1" customFormat="1" ht="12" customHeight="1" x14ac:dyDescent="0.2">
      <c r="B23" s="25"/>
      <c r="D23" s="22" t="s">
        <v>27</v>
      </c>
      <c r="I23" s="22" t="s">
        <v>20</v>
      </c>
      <c r="J23" s="20" t="str">
        <f>IF('Rekapitulácia stavby'!AN19="","",'Rekapitulácia stavby'!AN19)</f>
        <v/>
      </c>
      <c r="L23" s="25"/>
    </row>
    <row r="24" spans="2:12" s="1" customFormat="1" ht="18" customHeight="1" x14ac:dyDescent="0.2">
      <c r="B24" s="25"/>
      <c r="E24" s="20" t="str">
        <f>IF('Rekapitulácia stavby'!E20="","",'Rekapitulácia stavby'!E20)</f>
        <v xml:space="preserve"> </v>
      </c>
      <c r="I24" s="22" t="s">
        <v>22</v>
      </c>
      <c r="J24" s="20" t="str">
        <f>IF('Rekapitulácia stavby'!AN20="","",'Rekapitulácia stavby'!AN20)</f>
        <v/>
      </c>
      <c r="L24" s="25"/>
    </row>
    <row r="25" spans="2:12" s="1" customFormat="1" ht="6.95" customHeight="1" x14ac:dyDescent="0.2">
      <c r="B25" s="25"/>
      <c r="L25" s="25"/>
    </row>
    <row r="26" spans="2:12" s="1" customFormat="1" ht="12" customHeight="1" x14ac:dyDescent="0.2">
      <c r="B26" s="25"/>
      <c r="D26" s="22" t="s">
        <v>28</v>
      </c>
      <c r="L26" s="25"/>
    </row>
    <row r="27" spans="2:12" s="7" customFormat="1" ht="16.5" customHeight="1" x14ac:dyDescent="0.2">
      <c r="B27" s="88"/>
      <c r="E27" s="206" t="s">
        <v>1</v>
      </c>
      <c r="F27" s="206"/>
      <c r="G27" s="206"/>
      <c r="H27" s="206"/>
      <c r="L27" s="88"/>
    </row>
    <row r="28" spans="2:12" s="1" customFormat="1" ht="6.95" customHeight="1" x14ac:dyDescent="0.2">
      <c r="B28" s="25"/>
      <c r="L28" s="25"/>
    </row>
    <row r="29" spans="2:12" s="1" customFormat="1" ht="6.95" customHeight="1" x14ac:dyDescent="0.2">
      <c r="B29" s="25"/>
      <c r="D29" s="46"/>
      <c r="E29" s="46"/>
      <c r="F29" s="46"/>
      <c r="G29" s="46"/>
      <c r="H29" s="46"/>
      <c r="I29" s="46"/>
      <c r="J29" s="46"/>
      <c r="K29" s="46"/>
      <c r="L29" s="25"/>
    </row>
    <row r="30" spans="2:12" s="1" customFormat="1" ht="25.35" customHeight="1" x14ac:dyDescent="0.2">
      <c r="B30" s="25"/>
      <c r="D30" s="89" t="s">
        <v>29</v>
      </c>
      <c r="J30" s="59">
        <f>ROUND(J120, 2)</f>
        <v>0</v>
      </c>
      <c r="L30" s="25"/>
    </row>
    <row r="31" spans="2:12" s="1" customFormat="1" ht="6.95" customHeight="1" x14ac:dyDescent="0.2">
      <c r="B31" s="25"/>
      <c r="D31" s="46"/>
      <c r="E31" s="46"/>
      <c r="F31" s="46"/>
      <c r="G31" s="46"/>
      <c r="H31" s="46"/>
      <c r="I31" s="46"/>
      <c r="J31" s="46"/>
      <c r="K31" s="46"/>
      <c r="L31" s="25"/>
    </row>
    <row r="32" spans="2:12" s="1" customFormat="1" ht="14.45" customHeight="1" x14ac:dyDescent="0.2">
      <c r="B32" s="25"/>
      <c r="F32" s="28" t="s">
        <v>31</v>
      </c>
      <c r="I32" s="28" t="s">
        <v>30</v>
      </c>
      <c r="J32" s="28" t="s">
        <v>32</v>
      </c>
      <c r="L32" s="25"/>
    </row>
    <row r="33" spans="2:12" s="1" customFormat="1" ht="14.45" customHeight="1" x14ac:dyDescent="0.2">
      <c r="B33" s="25"/>
      <c r="D33" s="90" t="s">
        <v>33</v>
      </c>
      <c r="E33" s="22" t="s">
        <v>34</v>
      </c>
      <c r="F33" s="91">
        <f>ROUND((SUM(BE120:BE176)),  2)</f>
        <v>0</v>
      </c>
      <c r="I33" s="92">
        <v>0.2</v>
      </c>
      <c r="J33" s="91">
        <f>ROUND(((SUM(BE120:BE176))*I33),  2)</f>
        <v>0</v>
      </c>
      <c r="L33" s="25"/>
    </row>
    <row r="34" spans="2:12" s="1" customFormat="1" ht="14.45" customHeight="1" x14ac:dyDescent="0.2">
      <c r="B34" s="25"/>
      <c r="E34" s="22" t="s">
        <v>35</v>
      </c>
      <c r="F34" s="91">
        <f>ROUND((SUM(BF120:BF176)),  2)</f>
        <v>0</v>
      </c>
      <c r="I34" s="92">
        <v>0.2</v>
      </c>
      <c r="J34" s="91">
        <f>ROUND(((SUM(BF120:BF176))*I34),  2)</f>
        <v>0</v>
      </c>
      <c r="L34" s="25"/>
    </row>
    <row r="35" spans="2:12" s="1" customFormat="1" ht="14.45" hidden="1" customHeight="1" x14ac:dyDescent="0.2">
      <c r="B35" s="25"/>
      <c r="E35" s="22" t="s">
        <v>36</v>
      </c>
      <c r="F35" s="91">
        <f>ROUND((SUM(BG120:BG176)),  2)</f>
        <v>0</v>
      </c>
      <c r="I35" s="92">
        <v>0.2</v>
      </c>
      <c r="J35" s="91">
        <f>0</f>
        <v>0</v>
      </c>
      <c r="L35" s="25"/>
    </row>
    <row r="36" spans="2:12" s="1" customFormat="1" ht="14.45" hidden="1" customHeight="1" x14ac:dyDescent="0.2">
      <c r="B36" s="25"/>
      <c r="E36" s="22" t="s">
        <v>37</v>
      </c>
      <c r="F36" s="91">
        <f>ROUND((SUM(BH120:BH176)),  2)</f>
        <v>0</v>
      </c>
      <c r="I36" s="92">
        <v>0.2</v>
      </c>
      <c r="J36" s="91">
        <f>0</f>
        <v>0</v>
      </c>
      <c r="L36" s="25"/>
    </row>
    <row r="37" spans="2:12" s="1" customFormat="1" ht="14.45" hidden="1" customHeight="1" x14ac:dyDescent="0.2">
      <c r="B37" s="25"/>
      <c r="E37" s="22" t="s">
        <v>38</v>
      </c>
      <c r="F37" s="91">
        <f>ROUND((SUM(BI120:BI176)),  2)</f>
        <v>0</v>
      </c>
      <c r="I37" s="92">
        <v>0</v>
      </c>
      <c r="J37" s="91">
        <f>0</f>
        <v>0</v>
      </c>
      <c r="L37" s="25"/>
    </row>
    <row r="38" spans="2:12" s="1" customFormat="1" ht="6.95" customHeight="1" x14ac:dyDescent="0.2">
      <c r="B38" s="25"/>
      <c r="L38" s="25"/>
    </row>
    <row r="39" spans="2:12" s="1" customFormat="1" ht="25.35" customHeight="1" x14ac:dyDescent="0.2">
      <c r="B39" s="25"/>
      <c r="C39" s="93"/>
      <c r="D39" s="94" t="s">
        <v>39</v>
      </c>
      <c r="E39" s="50"/>
      <c r="F39" s="50"/>
      <c r="G39" s="95" t="s">
        <v>40</v>
      </c>
      <c r="H39" s="96" t="s">
        <v>41</v>
      </c>
      <c r="I39" s="50"/>
      <c r="J39" s="97">
        <f>SUM(J30:J37)</f>
        <v>0</v>
      </c>
      <c r="K39" s="98"/>
      <c r="L39" s="25"/>
    </row>
    <row r="40" spans="2:12" s="1" customFormat="1" ht="14.45" customHeight="1" x14ac:dyDescent="0.2">
      <c r="B40" s="25"/>
      <c r="L40" s="25"/>
    </row>
    <row r="41" spans="2:12" ht="14.45" customHeight="1" x14ac:dyDescent="0.2">
      <c r="B41" s="16"/>
      <c r="L41" s="16"/>
    </row>
    <row r="42" spans="2:12" ht="14.45" customHeight="1" x14ac:dyDescent="0.2">
      <c r="B42" s="16"/>
      <c r="L42" s="16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25"/>
      <c r="D50" s="34" t="s">
        <v>42</v>
      </c>
      <c r="E50" s="35"/>
      <c r="F50" s="35"/>
      <c r="G50" s="34" t="s">
        <v>43</v>
      </c>
      <c r="H50" s="35"/>
      <c r="I50" s="35"/>
      <c r="J50" s="35"/>
      <c r="K50" s="35"/>
      <c r="L50" s="25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25"/>
      <c r="D61" s="36" t="s">
        <v>44</v>
      </c>
      <c r="E61" s="27"/>
      <c r="F61" s="99" t="s">
        <v>45</v>
      </c>
      <c r="G61" s="36" t="s">
        <v>44</v>
      </c>
      <c r="H61" s="27"/>
      <c r="I61" s="27"/>
      <c r="J61" s="100" t="s">
        <v>45</v>
      </c>
      <c r="K61" s="27"/>
      <c r="L61" s="25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25"/>
      <c r="D65" s="34" t="s">
        <v>46</v>
      </c>
      <c r="E65" s="35"/>
      <c r="F65" s="35"/>
      <c r="G65" s="34" t="s">
        <v>47</v>
      </c>
      <c r="H65" s="35"/>
      <c r="I65" s="35"/>
      <c r="J65" s="35"/>
      <c r="K65" s="35"/>
      <c r="L65" s="25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25"/>
      <c r="D76" s="36" t="s">
        <v>44</v>
      </c>
      <c r="E76" s="27"/>
      <c r="F76" s="99" t="s">
        <v>45</v>
      </c>
      <c r="G76" s="36" t="s">
        <v>44</v>
      </c>
      <c r="H76" s="27"/>
      <c r="I76" s="27"/>
      <c r="J76" s="100" t="s">
        <v>45</v>
      </c>
      <c r="K76" s="27"/>
      <c r="L76" s="25"/>
    </row>
    <row r="77" spans="2:12" s="1" customFormat="1" ht="14.45" customHeight="1" x14ac:dyDescent="0.2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25"/>
    </row>
    <row r="81" spans="2:47" s="1" customFormat="1" ht="6.9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25"/>
    </row>
    <row r="82" spans="2:47" s="1" customFormat="1" ht="24.95" customHeight="1" x14ac:dyDescent="0.2">
      <c r="B82" s="25"/>
      <c r="C82" s="17" t="s">
        <v>678</v>
      </c>
      <c r="L82" s="25"/>
    </row>
    <row r="83" spans="2:47" s="1" customFormat="1" ht="6.95" customHeight="1" x14ac:dyDescent="0.2">
      <c r="B83" s="25"/>
      <c r="L83" s="25"/>
    </row>
    <row r="84" spans="2:47" s="1" customFormat="1" ht="12" customHeight="1" x14ac:dyDescent="0.2">
      <c r="B84" s="25"/>
      <c r="C84" s="22" t="s">
        <v>11</v>
      </c>
      <c r="L84" s="25"/>
    </row>
    <row r="85" spans="2:47" s="1" customFormat="1" ht="16.5" customHeight="1" x14ac:dyDescent="0.2">
      <c r="B85" s="25"/>
      <c r="E85" s="221" t="str">
        <f>E7</f>
        <v>IBV KRAKOVANY - STARÉ KONOPISKO - 1.ETAPA</v>
      </c>
      <c r="F85" s="222"/>
      <c r="G85" s="222"/>
      <c r="H85" s="222"/>
      <c r="L85" s="25"/>
    </row>
    <row r="86" spans="2:47" s="1" customFormat="1" ht="12" customHeight="1" x14ac:dyDescent="0.2">
      <c r="B86" s="25"/>
      <c r="C86" s="22" t="s">
        <v>111</v>
      </c>
      <c r="L86" s="25"/>
    </row>
    <row r="87" spans="2:47" s="1" customFormat="1" ht="16.5" customHeight="1" x14ac:dyDescent="0.2">
      <c r="B87" s="25"/>
      <c r="E87" s="194" t="str">
        <f>E9</f>
        <v xml:space="preserve">07 - SO 07 - Verejné osvetlenie </v>
      </c>
      <c r="F87" s="220"/>
      <c r="G87" s="220"/>
      <c r="H87" s="220"/>
      <c r="L87" s="25"/>
    </row>
    <row r="88" spans="2:47" s="1" customFormat="1" ht="6.95" customHeight="1" x14ac:dyDescent="0.2">
      <c r="B88" s="25"/>
      <c r="L88" s="25"/>
    </row>
    <row r="89" spans="2:47" s="1" customFormat="1" ht="12" customHeight="1" x14ac:dyDescent="0.2">
      <c r="B89" s="25"/>
      <c r="C89" s="22" t="s">
        <v>15</v>
      </c>
      <c r="F89" s="20" t="str">
        <f>F12</f>
        <v xml:space="preserve"> </v>
      </c>
      <c r="I89" s="22" t="s">
        <v>17</v>
      </c>
      <c r="J89" s="45" t="str">
        <f>IF(J12="","",J12)</f>
        <v>12. 9. 2020</v>
      </c>
      <c r="L89" s="25"/>
    </row>
    <row r="90" spans="2:47" s="1" customFormat="1" ht="6.95" customHeight="1" x14ac:dyDescent="0.2">
      <c r="B90" s="25"/>
      <c r="L90" s="25"/>
    </row>
    <row r="91" spans="2:47" s="1" customFormat="1" ht="15.2" customHeight="1" x14ac:dyDescent="0.2">
      <c r="B91" s="25"/>
      <c r="C91" s="22" t="s">
        <v>19</v>
      </c>
      <c r="F91" s="20" t="str">
        <f>E15</f>
        <v>Obec Krakovany, Námestie Sv. Mikuláša 406/4</v>
      </c>
      <c r="I91" s="22" t="s">
        <v>24</v>
      </c>
      <c r="J91" s="23" t="str">
        <f>E21</f>
        <v xml:space="preserve"> </v>
      </c>
      <c r="L91" s="25"/>
    </row>
    <row r="92" spans="2:47" s="1" customFormat="1" ht="15.2" customHeight="1" x14ac:dyDescent="0.2">
      <c r="B92" s="25"/>
      <c r="C92" s="22" t="s">
        <v>23</v>
      </c>
      <c r="F92" s="20" t="str">
        <f>IF(E18="","",E18)</f>
        <v xml:space="preserve"> </v>
      </c>
      <c r="I92" s="22" t="s">
        <v>27</v>
      </c>
      <c r="J92" s="23" t="str">
        <f>E24</f>
        <v xml:space="preserve"> </v>
      </c>
      <c r="L92" s="25"/>
    </row>
    <row r="93" spans="2:47" s="1" customFormat="1" ht="10.35" customHeight="1" x14ac:dyDescent="0.2">
      <c r="B93" s="25"/>
      <c r="L93" s="25"/>
    </row>
    <row r="94" spans="2:47" s="1" customFormat="1" ht="29.25" customHeight="1" x14ac:dyDescent="0.2">
      <c r="B94" s="25"/>
      <c r="C94" s="101" t="s">
        <v>112</v>
      </c>
      <c r="D94" s="93"/>
      <c r="E94" s="93"/>
      <c r="F94" s="93"/>
      <c r="G94" s="93"/>
      <c r="H94" s="93"/>
      <c r="I94" s="93"/>
      <c r="J94" s="102" t="s">
        <v>113</v>
      </c>
      <c r="K94" s="93"/>
      <c r="L94" s="25"/>
    </row>
    <row r="95" spans="2:47" s="1" customFormat="1" ht="10.35" customHeight="1" x14ac:dyDescent="0.2">
      <c r="B95" s="25"/>
      <c r="L95" s="25"/>
    </row>
    <row r="96" spans="2:47" s="1" customFormat="1" ht="22.9" customHeight="1" x14ac:dyDescent="0.2">
      <c r="B96" s="25"/>
      <c r="C96" s="103" t="s">
        <v>114</v>
      </c>
      <c r="J96" s="59">
        <f>J120</f>
        <v>0</v>
      </c>
      <c r="L96" s="25"/>
      <c r="AU96" s="13" t="s">
        <v>115</v>
      </c>
    </row>
    <row r="97" spans="2:12" s="8" customFormat="1" ht="24.95" customHeight="1" x14ac:dyDescent="0.2">
      <c r="B97" s="104"/>
      <c r="D97" s="105" t="s">
        <v>202</v>
      </c>
      <c r="E97" s="106"/>
      <c r="F97" s="106"/>
      <c r="G97" s="106"/>
      <c r="H97" s="106"/>
      <c r="I97" s="106"/>
      <c r="J97" s="107">
        <f>J121</f>
        <v>0</v>
      </c>
      <c r="L97" s="104"/>
    </row>
    <row r="98" spans="2:12" s="9" customFormat="1" ht="19.899999999999999" customHeight="1" x14ac:dyDescent="0.2">
      <c r="B98" s="108"/>
      <c r="D98" s="109" t="s">
        <v>453</v>
      </c>
      <c r="E98" s="110"/>
      <c r="F98" s="110"/>
      <c r="G98" s="110"/>
      <c r="H98" s="110"/>
      <c r="I98" s="110"/>
      <c r="J98" s="111">
        <f>J122</f>
        <v>0</v>
      </c>
      <c r="L98" s="108"/>
    </row>
    <row r="99" spans="2:12" s="9" customFormat="1" ht="19.899999999999999" customHeight="1" x14ac:dyDescent="0.2">
      <c r="B99" s="108"/>
      <c r="D99" s="109" t="s">
        <v>454</v>
      </c>
      <c r="E99" s="110"/>
      <c r="F99" s="110"/>
      <c r="G99" s="110"/>
      <c r="H99" s="110"/>
      <c r="I99" s="110"/>
      <c r="J99" s="111">
        <f>J151</f>
        <v>0</v>
      </c>
      <c r="L99" s="108"/>
    </row>
    <row r="100" spans="2:12" s="8" customFormat="1" ht="24.95" customHeight="1" x14ac:dyDescent="0.2">
      <c r="B100" s="104"/>
      <c r="D100" s="105" t="s">
        <v>455</v>
      </c>
      <c r="E100" s="106"/>
      <c r="F100" s="106"/>
      <c r="G100" s="106"/>
      <c r="H100" s="106"/>
      <c r="I100" s="106"/>
      <c r="J100" s="107">
        <f>J175</f>
        <v>0</v>
      </c>
      <c r="L100" s="104"/>
    </row>
    <row r="101" spans="2:12" s="1" customFormat="1" ht="21.75" customHeight="1" x14ac:dyDescent="0.2">
      <c r="B101" s="25"/>
      <c r="L101" s="25"/>
    </row>
    <row r="102" spans="2:12" s="1" customFormat="1" ht="6.95" customHeight="1" x14ac:dyDescent="0.2">
      <c r="B102" s="37"/>
      <c r="C102" s="38"/>
      <c r="D102" s="38"/>
      <c r="E102" s="38"/>
      <c r="F102" s="38"/>
      <c r="G102" s="38"/>
      <c r="H102" s="38"/>
      <c r="I102" s="38"/>
      <c r="J102" s="38"/>
      <c r="K102" s="38"/>
      <c r="L102" s="25"/>
    </row>
    <row r="106" spans="2:12" s="1" customFormat="1" ht="6.95" customHeight="1" x14ac:dyDescent="0.2"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25"/>
    </row>
    <row r="107" spans="2:12" s="1" customFormat="1" ht="24.95" customHeight="1" x14ac:dyDescent="0.2">
      <c r="B107" s="25"/>
      <c r="C107" s="163" t="s">
        <v>679</v>
      </c>
      <c r="L107" s="25"/>
    </row>
    <row r="108" spans="2:12" s="1" customFormat="1" ht="6.95" customHeight="1" x14ac:dyDescent="0.2">
      <c r="B108" s="25"/>
      <c r="L108" s="25"/>
    </row>
    <row r="109" spans="2:12" s="1" customFormat="1" ht="12" customHeight="1" x14ac:dyDescent="0.2">
      <c r="B109" s="25"/>
      <c r="C109" s="22" t="s">
        <v>11</v>
      </c>
      <c r="L109" s="25"/>
    </row>
    <row r="110" spans="2:12" s="1" customFormat="1" ht="16.5" customHeight="1" x14ac:dyDescent="0.2">
      <c r="B110" s="25"/>
      <c r="E110" s="221" t="str">
        <f>E7</f>
        <v>IBV KRAKOVANY - STARÉ KONOPISKO - 1.ETAPA</v>
      </c>
      <c r="F110" s="222"/>
      <c r="G110" s="222"/>
      <c r="H110" s="222"/>
      <c r="L110" s="25"/>
    </row>
    <row r="111" spans="2:12" s="1" customFormat="1" ht="12" customHeight="1" x14ac:dyDescent="0.2">
      <c r="B111" s="25"/>
      <c r="C111" s="22" t="s">
        <v>111</v>
      </c>
      <c r="L111" s="25"/>
    </row>
    <row r="112" spans="2:12" s="1" customFormat="1" ht="16.5" customHeight="1" x14ac:dyDescent="0.2">
      <c r="B112" s="25"/>
      <c r="E112" s="194" t="str">
        <f>E9</f>
        <v xml:space="preserve">07 - SO 07 - Verejné osvetlenie </v>
      </c>
      <c r="F112" s="220"/>
      <c r="G112" s="220"/>
      <c r="H112" s="220"/>
      <c r="L112" s="25"/>
    </row>
    <row r="113" spans="2:65" s="1" customFormat="1" ht="6.95" customHeight="1" x14ac:dyDescent="0.2">
      <c r="B113" s="25"/>
      <c r="L113" s="25"/>
    </row>
    <row r="114" spans="2:65" s="1" customFormat="1" ht="12" customHeight="1" x14ac:dyDescent="0.2">
      <c r="B114" s="25"/>
      <c r="C114" s="22" t="s">
        <v>15</v>
      </c>
      <c r="F114" s="20" t="str">
        <f>F12</f>
        <v xml:space="preserve"> </v>
      </c>
      <c r="I114" s="22" t="s">
        <v>17</v>
      </c>
      <c r="J114" s="45" t="str">
        <f>IF(J12="","",J12)</f>
        <v>12. 9. 2020</v>
      </c>
      <c r="L114" s="25"/>
    </row>
    <row r="115" spans="2:65" s="1" customFormat="1" ht="6.95" customHeight="1" x14ac:dyDescent="0.2">
      <c r="B115" s="25"/>
      <c r="L115" s="25"/>
    </row>
    <row r="116" spans="2:65" s="1" customFormat="1" ht="15.2" customHeight="1" x14ac:dyDescent="0.2">
      <c r="B116" s="25"/>
      <c r="C116" s="22" t="s">
        <v>19</v>
      </c>
      <c r="F116" s="20" t="str">
        <f>E15</f>
        <v>Obec Krakovany, Námestie Sv. Mikuláša 406/4</v>
      </c>
      <c r="I116" s="22" t="s">
        <v>24</v>
      </c>
      <c r="J116" s="23" t="str">
        <f>E21</f>
        <v xml:space="preserve"> </v>
      </c>
      <c r="L116" s="25"/>
    </row>
    <row r="117" spans="2:65" s="1" customFormat="1" ht="15.2" customHeight="1" x14ac:dyDescent="0.2">
      <c r="B117" s="25"/>
      <c r="C117" s="22" t="s">
        <v>23</v>
      </c>
      <c r="F117" s="20" t="str">
        <f>IF(E18="","",E18)</f>
        <v xml:space="preserve"> </v>
      </c>
      <c r="I117" s="22" t="s">
        <v>27</v>
      </c>
      <c r="J117" s="23" t="str">
        <f>E24</f>
        <v xml:space="preserve"> </v>
      </c>
      <c r="L117" s="25"/>
    </row>
    <row r="118" spans="2:65" s="1" customFormat="1" ht="10.35" customHeight="1" x14ac:dyDescent="0.2">
      <c r="B118" s="25"/>
      <c r="L118" s="25"/>
    </row>
    <row r="119" spans="2:65" s="10" customFormat="1" ht="29.25" customHeight="1" x14ac:dyDescent="0.2">
      <c r="B119" s="112"/>
      <c r="C119" s="113" t="s">
        <v>118</v>
      </c>
      <c r="D119" s="114" t="s">
        <v>53</v>
      </c>
      <c r="E119" s="114" t="s">
        <v>49</v>
      </c>
      <c r="F119" s="114" t="s">
        <v>50</v>
      </c>
      <c r="G119" s="114" t="s">
        <v>119</v>
      </c>
      <c r="H119" s="114" t="s">
        <v>120</v>
      </c>
      <c r="I119" s="114" t="s">
        <v>121</v>
      </c>
      <c r="J119" s="115" t="s">
        <v>113</v>
      </c>
      <c r="K119" s="116" t="s">
        <v>122</v>
      </c>
      <c r="L119" s="112"/>
      <c r="M119" s="52" t="s">
        <v>1</v>
      </c>
      <c r="N119" s="53" t="s">
        <v>33</v>
      </c>
      <c r="O119" s="53" t="s">
        <v>123</v>
      </c>
      <c r="P119" s="53" t="s">
        <v>124</v>
      </c>
      <c r="Q119" s="53" t="s">
        <v>125</v>
      </c>
      <c r="R119" s="53" t="s">
        <v>126</v>
      </c>
      <c r="S119" s="53" t="s">
        <v>127</v>
      </c>
      <c r="T119" s="54" t="s">
        <v>128</v>
      </c>
    </row>
    <row r="120" spans="2:65" s="1" customFormat="1" ht="22.9" customHeight="1" x14ac:dyDescent="0.25">
      <c r="B120" s="25"/>
      <c r="C120" s="57" t="s">
        <v>114</v>
      </c>
      <c r="J120" s="117"/>
      <c r="L120" s="25"/>
      <c r="M120" s="55"/>
      <c r="N120" s="46"/>
      <c r="O120" s="46"/>
      <c r="P120" s="118">
        <f>P121+P175</f>
        <v>575.56357000000003</v>
      </c>
      <c r="Q120" s="46"/>
      <c r="R120" s="118">
        <f>R121+R175</f>
        <v>110.15574020000001</v>
      </c>
      <c r="S120" s="46"/>
      <c r="T120" s="119">
        <f>T121+T175</f>
        <v>0</v>
      </c>
      <c r="W120" s="1">
        <f>SUM(W123:W176)</f>
        <v>0</v>
      </c>
      <c r="AT120" s="13" t="s">
        <v>67</v>
      </c>
      <c r="AU120" s="13" t="s">
        <v>115</v>
      </c>
      <c r="BK120" s="120">
        <f>BK121+BK175</f>
        <v>0</v>
      </c>
    </row>
    <row r="121" spans="2:65" s="11" customFormat="1" ht="25.9" customHeight="1" x14ac:dyDescent="0.2">
      <c r="B121" s="121"/>
      <c r="D121" s="122" t="s">
        <v>67</v>
      </c>
      <c r="E121" s="123" t="s">
        <v>145</v>
      </c>
      <c r="F121" s="123" t="s">
        <v>314</v>
      </c>
      <c r="J121" s="124"/>
      <c r="L121" s="121"/>
      <c r="M121" s="125"/>
      <c r="N121" s="126"/>
      <c r="O121" s="126"/>
      <c r="P121" s="127">
        <f>P122+P151</f>
        <v>556.48356999999999</v>
      </c>
      <c r="Q121" s="126"/>
      <c r="R121" s="127">
        <f>R122+R151</f>
        <v>110.15574020000001</v>
      </c>
      <c r="S121" s="126"/>
      <c r="T121" s="128">
        <f>T122+T151</f>
        <v>0</v>
      </c>
      <c r="AR121" s="122" t="s">
        <v>137</v>
      </c>
      <c r="AT121" s="129" t="s">
        <v>67</v>
      </c>
      <c r="AU121" s="129" t="s">
        <v>68</v>
      </c>
      <c r="AY121" s="122" t="s">
        <v>131</v>
      </c>
      <c r="BK121" s="130">
        <f>BK122+BK151</f>
        <v>0</v>
      </c>
    </row>
    <row r="122" spans="2:65" s="11" customFormat="1" ht="22.9" customHeight="1" x14ac:dyDescent="0.2">
      <c r="B122" s="121"/>
      <c r="D122" s="122" t="s">
        <v>67</v>
      </c>
      <c r="E122" s="131" t="s">
        <v>456</v>
      </c>
      <c r="F122" s="131" t="s">
        <v>457</v>
      </c>
      <c r="J122" s="132"/>
      <c r="L122" s="121"/>
      <c r="M122" s="125"/>
      <c r="N122" s="126"/>
      <c r="O122" s="126"/>
      <c r="P122" s="127">
        <f>SUM(P123:P150)</f>
        <v>223.86556000000002</v>
      </c>
      <c r="Q122" s="126"/>
      <c r="R122" s="127">
        <f>SUM(R123:R150)</f>
        <v>2.6198440000000009</v>
      </c>
      <c r="S122" s="126"/>
      <c r="T122" s="128">
        <f>SUM(T123:T150)</f>
        <v>0</v>
      </c>
      <c r="AR122" s="122" t="s">
        <v>137</v>
      </c>
      <c r="AT122" s="129" t="s">
        <v>67</v>
      </c>
      <c r="AU122" s="129" t="s">
        <v>76</v>
      </c>
      <c r="AY122" s="122" t="s">
        <v>131</v>
      </c>
      <c r="BK122" s="130">
        <f>SUM(BK123:BK150)</f>
        <v>0</v>
      </c>
    </row>
    <row r="123" spans="2:65" s="1" customFormat="1" ht="24" customHeight="1" x14ac:dyDescent="0.2">
      <c r="B123" s="133"/>
      <c r="C123" s="134" t="s">
        <v>76</v>
      </c>
      <c r="D123" s="134" t="s">
        <v>133</v>
      </c>
      <c r="E123" s="135" t="s">
        <v>502</v>
      </c>
      <c r="F123" s="136" t="s">
        <v>503</v>
      </c>
      <c r="G123" s="137" t="s">
        <v>234</v>
      </c>
      <c r="H123" s="138">
        <v>32</v>
      </c>
      <c r="I123" s="138"/>
      <c r="J123" s="138"/>
      <c r="K123" s="136"/>
      <c r="L123" s="25"/>
      <c r="M123" s="139" t="s">
        <v>1</v>
      </c>
      <c r="N123" s="140" t="s">
        <v>35</v>
      </c>
      <c r="O123" s="141">
        <v>0.46700000000000003</v>
      </c>
      <c r="P123" s="141">
        <f t="shared" ref="P123:P150" si="0">O123*H123</f>
        <v>14.944000000000001</v>
      </c>
      <c r="Q123" s="141">
        <v>0</v>
      </c>
      <c r="R123" s="141">
        <f t="shared" ref="R123:R150" si="1">Q123*H123</f>
        <v>0</v>
      </c>
      <c r="S123" s="141">
        <v>0</v>
      </c>
      <c r="T123" s="142">
        <f t="shared" ref="T123:T150" si="2">S123*H123</f>
        <v>0</v>
      </c>
      <c r="W123" s="1">
        <f>H123*I123</f>
        <v>0</v>
      </c>
      <c r="AR123" s="143" t="s">
        <v>183</v>
      </c>
      <c r="AT123" s="143" t="s">
        <v>133</v>
      </c>
      <c r="AU123" s="143" t="s">
        <v>90</v>
      </c>
      <c r="AY123" s="13" t="s">
        <v>131</v>
      </c>
      <c r="BE123" s="144">
        <f t="shared" ref="BE123:BE150" si="3">IF(N123="základná",J123,0)</f>
        <v>0</v>
      </c>
      <c r="BF123" s="144">
        <f t="shared" ref="BF123:BF150" si="4">IF(N123="znížená",J123,0)</f>
        <v>0</v>
      </c>
      <c r="BG123" s="144">
        <f t="shared" ref="BG123:BG150" si="5">IF(N123="zákl. prenesená",J123,0)</f>
        <v>0</v>
      </c>
      <c r="BH123" s="144">
        <f t="shared" ref="BH123:BH150" si="6">IF(N123="zníž. prenesená",J123,0)</f>
        <v>0</v>
      </c>
      <c r="BI123" s="144">
        <f t="shared" ref="BI123:BI150" si="7">IF(N123="nulová",J123,0)</f>
        <v>0</v>
      </c>
      <c r="BJ123" s="13" t="s">
        <v>90</v>
      </c>
      <c r="BK123" s="145">
        <f t="shared" ref="BK123:BK150" si="8">ROUND(I123*H123,3)</f>
        <v>0</v>
      </c>
      <c r="BL123" s="13" t="s">
        <v>183</v>
      </c>
      <c r="BM123" s="143" t="s">
        <v>553</v>
      </c>
    </row>
    <row r="124" spans="2:65" s="1" customFormat="1" ht="24" customHeight="1" x14ac:dyDescent="0.2">
      <c r="B124" s="133"/>
      <c r="C124" s="146" t="s">
        <v>90</v>
      </c>
      <c r="D124" s="146" t="s">
        <v>145</v>
      </c>
      <c r="E124" s="147" t="s">
        <v>505</v>
      </c>
      <c r="F124" s="148" t="s">
        <v>506</v>
      </c>
      <c r="G124" s="149" t="s">
        <v>234</v>
      </c>
      <c r="H124" s="150">
        <v>32</v>
      </c>
      <c r="I124" s="150"/>
      <c r="J124" s="150"/>
      <c r="K124" s="148"/>
      <c r="L124" s="151"/>
      <c r="M124" s="152" t="s">
        <v>1</v>
      </c>
      <c r="N124" s="153" t="s">
        <v>35</v>
      </c>
      <c r="O124" s="141">
        <v>0</v>
      </c>
      <c r="P124" s="141">
        <f t="shared" si="0"/>
        <v>0</v>
      </c>
      <c r="Q124" s="141">
        <v>6.0000000000000002E-5</v>
      </c>
      <c r="R124" s="141">
        <f t="shared" si="1"/>
        <v>1.92E-3</v>
      </c>
      <c r="S124" s="141">
        <v>0</v>
      </c>
      <c r="T124" s="142">
        <f t="shared" si="2"/>
        <v>0</v>
      </c>
      <c r="W124" s="158">
        <f t="shared" ref="W124:W176" si="9">H124*I124</f>
        <v>0</v>
      </c>
      <c r="AR124" s="143" t="s">
        <v>421</v>
      </c>
      <c r="AT124" s="143" t="s">
        <v>145</v>
      </c>
      <c r="AU124" s="143" t="s">
        <v>90</v>
      </c>
      <c r="AY124" s="13" t="s">
        <v>131</v>
      </c>
      <c r="BE124" s="144">
        <f t="shared" si="3"/>
        <v>0</v>
      </c>
      <c r="BF124" s="144">
        <f t="shared" si="4"/>
        <v>0</v>
      </c>
      <c r="BG124" s="144">
        <f t="shared" si="5"/>
        <v>0</v>
      </c>
      <c r="BH124" s="144">
        <f t="shared" si="6"/>
        <v>0</v>
      </c>
      <c r="BI124" s="144">
        <f t="shared" si="7"/>
        <v>0</v>
      </c>
      <c r="BJ124" s="13" t="s">
        <v>90</v>
      </c>
      <c r="BK124" s="145">
        <f t="shared" si="8"/>
        <v>0</v>
      </c>
      <c r="BL124" s="13" t="s">
        <v>183</v>
      </c>
      <c r="BM124" s="143" t="s">
        <v>554</v>
      </c>
    </row>
    <row r="125" spans="2:65" s="1" customFormat="1" ht="24" customHeight="1" x14ac:dyDescent="0.2">
      <c r="B125" s="133"/>
      <c r="C125" s="134" t="s">
        <v>137</v>
      </c>
      <c r="D125" s="134" t="s">
        <v>133</v>
      </c>
      <c r="E125" s="135" t="s">
        <v>555</v>
      </c>
      <c r="F125" s="136" t="s">
        <v>556</v>
      </c>
      <c r="G125" s="137" t="s">
        <v>234</v>
      </c>
      <c r="H125" s="138">
        <v>32</v>
      </c>
      <c r="I125" s="138"/>
      <c r="J125" s="138"/>
      <c r="K125" s="136"/>
      <c r="L125" s="25"/>
      <c r="M125" s="139" t="s">
        <v>1</v>
      </c>
      <c r="N125" s="140" t="s">
        <v>35</v>
      </c>
      <c r="O125" s="141">
        <v>0.32752999999999999</v>
      </c>
      <c r="P125" s="141">
        <f t="shared" si="0"/>
        <v>10.48096</v>
      </c>
      <c r="Q125" s="141">
        <v>0</v>
      </c>
      <c r="R125" s="141">
        <f t="shared" si="1"/>
        <v>0</v>
      </c>
      <c r="S125" s="141">
        <v>0</v>
      </c>
      <c r="T125" s="142">
        <f t="shared" si="2"/>
        <v>0</v>
      </c>
      <c r="W125" s="158">
        <f t="shared" si="9"/>
        <v>0</v>
      </c>
      <c r="AR125" s="143" t="s">
        <v>183</v>
      </c>
      <c r="AT125" s="143" t="s">
        <v>133</v>
      </c>
      <c r="AU125" s="143" t="s">
        <v>90</v>
      </c>
      <c r="AY125" s="13" t="s">
        <v>131</v>
      </c>
      <c r="BE125" s="144">
        <f t="shared" si="3"/>
        <v>0</v>
      </c>
      <c r="BF125" s="144">
        <f t="shared" si="4"/>
        <v>0</v>
      </c>
      <c r="BG125" s="144">
        <f t="shared" si="5"/>
        <v>0</v>
      </c>
      <c r="BH125" s="144">
        <f t="shared" si="6"/>
        <v>0</v>
      </c>
      <c r="BI125" s="144">
        <f t="shared" si="7"/>
        <v>0</v>
      </c>
      <c r="BJ125" s="13" t="s">
        <v>90</v>
      </c>
      <c r="BK125" s="145">
        <f t="shared" si="8"/>
        <v>0</v>
      </c>
      <c r="BL125" s="13" t="s">
        <v>183</v>
      </c>
      <c r="BM125" s="143" t="s">
        <v>557</v>
      </c>
    </row>
    <row r="126" spans="2:65" s="1" customFormat="1" ht="16.5" customHeight="1" x14ac:dyDescent="0.2">
      <c r="B126" s="133"/>
      <c r="C126" s="146" t="s">
        <v>135</v>
      </c>
      <c r="D126" s="146" t="s">
        <v>145</v>
      </c>
      <c r="E126" s="147" t="s">
        <v>558</v>
      </c>
      <c r="F126" s="148" t="s">
        <v>559</v>
      </c>
      <c r="G126" s="149" t="s">
        <v>234</v>
      </c>
      <c r="H126" s="150">
        <v>6.3159999999999998</v>
      </c>
      <c r="I126" s="150"/>
      <c r="J126" s="150"/>
      <c r="K126" s="148"/>
      <c r="L126" s="151"/>
      <c r="M126" s="152" t="s">
        <v>1</v>
      </c>
      <c r="N126" s="153" t="s">
        <v>35</v>
      </c>
      <c r="O126" s="141">
        <v>0</v>
      </c>
      <c r="P126" s="141">
        <f t="shared" si="0"/>
        <v>0</v>
      </c>
      <c r="Q126" s="141">
        <v>0</v>
      </c>
      <c r="R126" s="141">
        <f t="shared" si="1"/>
        <v>0</v>
      </c>
      <c r="S126" s="141">
        <v>0</v>
      </c>
      <c r="T126" s="142">
        <f t="shared" si="2"/>
        <v>0</v>
      </c>
      <c r="W126" s="158">
        <f t="shared" si="9"/>
        <v>0</v>
      </c>
      <c r="AR126" s="143" t="s">
        <v>421</v>
      </c>
      <c r="AT126" s="143" t="s">
        <v>145</v>
      </c>
      <c r="AU126" s="143" t="s">
        <v>90</v>
      </c>
      <c r="AY126" s="13" t="s">
        <v>131</v>
      </c>
      <c r="BE126" s="144">
        <f t="shared" si="3"/>
        <v>0</v>
      </c>
      <c r="BF126" s="144">
        <f t="shared" si="4"/>
        <v>0</v>
      </c>
      <c r="BG126" s="144">
        <f t="shared" si="5"/>
        <v>0</v>
      </c>
      <c r="BH126" s="144">
        <f t="shared" si="6"/>
        <v>0</v>
      </c>
      <c r="BI126" s="144">
        <f t="shared" si="7"/>
        <v>0</v>
      </c>
      <c r="BJ126" s="13" t="s">
        <v>90</v>
      </c>
      <c r="BK126" s="145">
        <f t="shared" si="8"/>
        <v>0</v>
      </c>
      <c r="BL126" s="13" t="s">
        <v>183</v>
      </c>
      <c r="BM126" s="143" t="s">
        <v>560</v>
      </c>
    </row>
    <row r="127" spans="2:65" s="1" customFormat="1" ht="24" customHeight="1" x14ac:dyDescent="0.2">
      <c r="B127" s="133"/>
      <c r="C127" s="134" t="s">
        <v>140</v>
      </c>
      <c r="D127" s="134" t="s">
        <v>133</v>
      </c>
      <c r="E127" s="135" t="s">
        <v>561</v>
      </c>
      <c r="F127" s="136" t="s">
        <v>562</v>
      </c>
      <c r="G127" s="137" t="s">
        <v>234</v>
      </c>
      <c r="H127" s="138">
        <v>1</v>
      </c>
      <c r="I127" s="138"/>
      <c r="J127" s="138"/>
      <c r="K127" s="136"/>
      <c r="L127" s="25"/>
      <c r="M127" s="139" t="s">
        <v>1</v>
      </c>
      <c r="N127" s="140" t="s">
        <v>35</v>
      </c>
      <c r="O127" s="141">
        <v>1.62</v>
      </c>
      <c r="P127" s="141">
        <f t="shared" si="0"/>
        <v>1.62</v>
      </c>
      <c r="Q127" s="141">
        <v>0</v>
      </c>
      <c r="R127" s="141">
        <f t="shared" si="1"/>
        <v>0</v>
      </c>
      <c r="S127" s="141">
        <v>0</v>
      </c>
      <c r="T127" s="142">
        <f t="shared" si="2"/>
        <v>0</v>
      </c>
      <c r="W127" s="158">
        <f t="shared" si="9"/>
        <v>0</v>
      </c>
      <c r="AR127" s="143" t="s">
        <v>183</v>
      </c>
      <c r="AT127" s="143" t="s">
        <v>133</v>
      </c>
      <c r="AU127" s="143" t="s">
        <v>90</v>
      </c>
      <c r="AY127" s="13" t="s">
        <v>131</v>
      </c>
      <c r="BE127" s="144">
        <f t="shared" si="3"/>
        <v>0</v>
      </c>
      <c r="BF127" s="144">
        <f t="shared" si="4"/>
        <v>0</v>
      </c>
      <c r="BG127" s="144">
        <f t="shared" si="5"/>
        <v>0</v>
      </c>
      <c r="BH127" s="144">
        <f t="shared" si="6"/>
        <v>0</v>
      </c>
      <c r="BI127" s="144">
        <f t="shared" si="7"/>
        <v>0</v>
      </c>
      <c r="BJ127" s="13" t="s">
        <v>90</v>
      </c>
      <c r="BK127" s="145">
        <f t="shared" si="8"/>
        <v>0</v>
      </c>
      <c r="BL127" s="13" t="s">
        <v>183</v>
      </c>
      <c r="BM127" s="143" t="s">
        <v>563</v>
      </c>
    </row>
    <row r="128" spans="2:65" s="1" customFormat="1" ht="16.5" customHeight="1" x14ac:dyDescent="0.2">
      <c r="B128" s="133"/>
      <c r="C128" s="146" t="s">
        <v>138</v>
      </c>
      <c r="D128" s="146" t="s">
        <v>145</v>
      </c>
      <c r="E128" s="147" t="s">
        <v>564</v>
      </c>
      <c r="F128" s="148" t="s">
        <v>565</v>
      </c>
      <c r="G128" s="149" t="s">
        <v>234</v>
      </c>
      <c r="H128" s="150">
        <v>1</v>
      </c>
      <c r="I128" s="150"/>
      <c r="J128" s="150"/>
      <c r="K128" s="148"/>
      <c r="L128" s="151"/>
      <c r="M128" s="152" t="s">
        <v>1</v>
      </c>
      <c r="N128" s="153" t="s">
        <v>35</v>
      </c>
      <c r="O128" s="141">
        <v>0</v>
      </c>
      <c r="P128" s="141">
        <f t="shared" si="0"/>
        <v>0</v>
      </c>
      <c r="Q128" s="141">
        <v>5.13E-3</v>
      </c>
      <c r="R128" s="141">
        <f t="shared" si="1"/>
        <v>5.13E-3</v>
      </c>
      <c r="S128" s="141">
        <v>0</v>
      </c>
      <c r="T128" s="142">
        <f t="shared" si="2"/>
        <v>0</v>
      </c>
      <c r="W128" s="158">
        <f t="shared" si="9"/>
        <v>0</v>
      </c>
      <c r="AR128" s="143" t="s">
        <v>421</v>
      </c>
      <c r="AT128" s="143" t="s">
        <v>145</v>
      </c>
      <c r="AU128" s="143" t="s">
        <v>90</v>
      </c>
      <c r="AY128" s="13" t="s">
        <v>131</v>
      </c>
      <c r="BE128" s="144">
        <f t="shared" si="3"/>
        <v>0</v>
      </c>
      <c r="BF128" s="144">
        <f t="shared" si="4"/>
        <v>0</v>
      </c>
      <c r="BG128" s="144">
        <f t="shared" si="5"/>
        <v>0</v>
      </c>
      <c r="BH128" s="144">
        <f t="shared" si="6"/>
        <v>0</v>
      </c>
      <c r="BI128" s="144">
        <f t="shared" si="7"/>
        <v>0</v>
      </c>
      <c r="BJ128" s="13" t="s">
        <v>90</v>
      </c>
      <c r="BK128" s="145">
        <f t="shared" si="8"/>
        <v>0</v>
      </c>
      <c r="BL128" s="13" t="s">
        <v>183</v>
      </c>
      <c r="BM128" s="143" t="s">
        <v>566</v>
      </c>
    </row>
    <row r="129" spans="2:65" s="1" customFormat="1" ht="16.5" customHeight="1" x14ac:dyDescent="0.2">
      <c r="B129" s="133"/>
      <c r="C129" s="134" t="s">
        <v>143</v>
      </c>
      <c r="D129" s="134" t="s">
        <v>133</v>
      </c>
      <c r="E129" s="135" t="s">
        <v>567</v>
      </c>
      <c r="F129" s="136" t="s">
        <v>568</v>
      </c>
      <c r="G129" s="137" t="s">
        <v>234</v>
      </c>
      <c r="H129" s="138">
        <v>16</v>
      </c>
      <c r="I129" s="138"/>
      <c r="J129" s="138"/>
      <c r="K129" s="136"/>
      <c r="L129" s="25"/>
      <c r="M129" s="139" t="s">
        <v>1</v>
      </c>
      <c r="N129" s="140" t="s">
        <v>35</v>
      </c>
      <c r="O129" s="141">
        <v>0.88</v>
      </c>
      <c r="P129" s="141">
        <f t="shared" si="0"/>
        <v>14.08</v>
      </c>
      <c r="Q129" s="141">
        <v>0</v>
      </c>
      <c r="R129" s="141">
        <f t="shared" si="1"/>
        <v>0</v>
      </c>
      <c r="S129" s="141">
        <v>0</v>
      </c>
      <c r="T129" s="142">
        <f t="shared" si="2"/>
        <v>0</v>
      </c>
      <c r="W129" s="158">
        <f t="shared" si="9"/>
        <v>0</v>
      </c>
      <c r="AR129" s="143" t="s">
        <v>183</v>
      </c>
      <c r="AT129" s="143" t="s">
        <v>133</v>
      </c>
      <c r="AU129" s="143" t="s">
        <v>90</v>
      </c>
      <c r="AY129" s="13" t="s">
        <v>131</v>
      </c>
      <c r="BE129" s="144">
        <f t="shared" si="3"/>
        <v>0</v>
      </c>
      <c r="BF129" s="144">
        <f t="shared" si="4"/>
        <v>0</v>
      </c>
      <c r="BG129" s="144">
        <f t="shared" si="5"/>
        <v>0</v>
      </c>
      <c r="BH129" s="144">
        <f t="shared" si="6"/>
        <v>0</v>
      </c>
      <c r="BI129" s="144">
        <f t="shared" si="7"/>
        <v>0</v>
      </c>
      <c r="BJ129" s="13" t="s">
        <v>90</v>
      </c>
      <c r="BK129" s="145">
        <f t="shared" si="8"/>
        <v>0</v>
      </c>
      <c r="BL129" s="13" t="s">
        <v>183</v>
      </c>
      <c r="BM129" s="143" t="s">
        <v>569</v>
      </c>
    </row>
    <row r="130" spans="2:65" s="1" customFormat="1" ht="24" customHeight="1" x14ac:dyDescent="0.2">
      <c r="B130" s="133"/>
      <c r="C130" s="146" t="s">
        <v>139</v>
      </c>
      <c r="D130" s="146" t="s">
        <v>145</v>
      </c>
      <c r="E130" s="147" t="s">
        <v>570</v>
      </c>
      <c r="F130" s="148" t="s">
        <v>571</v>
      </c>
      <c r="G130" s="149" t="s">
        <v>234</v>
      </c>
      <c r="H130" s="150">
        <v>16</v>
      </c>
      <c r="I130" s="150"/>
      <c r="J130" s="150"/>
      <c r="K130" s="148"/>
      <c r="L130" s="151"/>
      <c r="M130" s="152" t="s">
        <v>1</v>
      </c>
      <c r="N130" s="153" t="s">
        <v>35</v>
      </c>
      <c r="O130" s="141">
        <v>0</v>
      </c>
      <c r="P130" s="141">
        <f t="shared" si="0"/>
        <v>0</v>
      </c>
      <c r="Q130" s="141">
        <v>1.8E-3</v>
      </c>
      <c r="R130" s="141">
        <f t="shared" si="1"/>
        <v>2.8799999999999999E-2</v>
      </c>
      <c r="S130" s="141">
        <v>0</v>
      </c>
      <c r="T130" s="142">
        <f t="shared" si="2"/>
        <v>0</v>
      </c>
      <c r="W130" s="158">
        <f t="shared" si="9"/>
        <v>0</v>
      </c>
      <c r="AR130" s="143" t="s">
        <v>421</v>
      </c>
      <c r="AT130" s="143" t="s">
        <v>145</v>
      </c>
      <c r="AU130" s="143" t="s">
        <v>90</v>
      </c>
      <c r="AY130" s="13" t="s">
        <v>131</v>
      </c>
      <c r="BE130" s="144">
        <f t="shared" si="3"/>
        <v>0</v>
      </c>
      <c r="BF130" s="144">
        <f t="shared" si="4"/>
        <v>0</v>
      </c>
      <c r="BG130" s="144">
        <f t="shared" si="5"/>
        <v>0</v>
      </c>
      <c r="BH130" s="144">
        <f t="shared" si="6"/>
        <v>0</v>
      </c>
      <c r="BI130" s="144">
        <f t="shared" si="7"/>
        <v>0</v>
      </c>
      <c r="BJ130" s="13" t="s">
        <v>90</v>
      </c>
      <c r="BK130" s="145">
        <f t="shared" si="8"/>
        <v>0</v>
      </c>
      <c r="BL130" s="13" t="s">
        <v>183</v>
      </c>
      <c r="BM130" s="143" t="s">
        <v>572</v>
      </c>
    </row>
    <row r="131" spans="2:65" s="1" customFormat="1" ht="16.5" customHeight="1" x14ac:dyDescent="0.2">
      <c r="B131" s="133"/>
      <c r="C131" s="134" t="s">
        <v>147</v>
      </c>
      <c r="D131" s="134" t="s">
        <v>133</v>
      </c>
      <c r="E131" s="135" t="s">
        <v>573</v>
      </c>
      <c r="F131" s="136" t="s">
        <v>574</v>
      </c>
      <c r="G131" s="137" t="s">
        <v>234</v>
      </c>
      <c r="H131" s="138">
        <v>16</v>
      </c>
      <c r="I131" s="138"/>
      <c r="J131" s="138"/>
      <c r="K131" s="136"/>
      <c r="L131" s="25"/>
      <c r="M131" s="139" t="s">
        <v>1</v>
      </c>
      <c r="N131" s="140" t="s">
        <v>35</v>
      </c>
      <c r="O131" s="141">
        <v>3.2160099999999998</v>
      </c>
      <c r="P131" s="141">
        <f t="shared" si="0"/>
        <v>51.456159999999997</v>
      </c>
      <c r="Q131" s="141">
        <v>0</v>
      </c>
      <c r="R131" s="141">
        <f t="shared" si="1"/>
        <v>0</v>
      </c>
      <c r="S131" s="141">
        <v>0</v>
      </c>
      <c r="T131" s="142">
        <f t="shared" si="2"/>
        <v>0</v>
      </c>
      <c r="W131" s="158">
        <f t="shared" si="9"/>
        <v>0</v>
      </c>
      <c r="AR131" s="143" t="s">
        <v>183</v>
      </c>
      <c r="AT131" s="143" t="s">
        <v>133</v>
      </c>
      <c r="AU131" s="143" t="s">
        <v>90</v>
      </c>
      <c r="AY131" s="13" t="s">
        <v>131</v>
      </c>
      <c r="BE131" s="144">
        <f t="shared" si="3"/>
        <v>0</v>
      </c>
      <c r="BF131" s="144">
        <f t="shared" si="4"/>
        <v>0</v>
      </c>
      <c r="BG131" s="144">
        <f t="shared" si="5"/>
        <v>0</v>
      </c>
      <c r="BH131" s="144">
        <f t="shared" si="6"/>
        <v>0</v>
      </c>
      <c r="BI131" s="144">
        <f t="shared" si="7"/>
        <v>0</v>
      </c>
      <c r="BJ131" s="13" t="s">
        <v>90</v>
      </c>
      <c r="BK131" s="145">
        <f t="shared" si="8"/>
        <v>0</v>
      </c>
      <c r="BL131" s="13" t="s">
        <v>183</v>
      </c>
      <c r="BM131" s="143" t="s">
        <v>575</v>
      </c>
    </row>
    <row r="132" spans="2:65" s="1" customFormat="1" ht="24" customHeight="1" x14ac:dyDescent="0.2">
      <c r="B132" s="133"/>
      <c r="C132" s="146" t="s">
        <v>141</v>
      </c>
      <c r="D132" s="146" t="s">
        <v>145</v>
      </c>
      <c r="E132" s="147" t="s">
        <v>576</v>
      </c>
      <c r="F132" s="148" t="s">
        <v>577</v>
      </c>
      <c r="G132" s="149" t="s">
        <v>234</v>
      </c>
      <c r="H132" s="150">
        <v>16</v>
      </c>
      <c r="I132" s="150"/>
      <c r="J132" s="150"/>
      <c r="K132" s="148"/>
      <c r="L132" s="151"/>
      <c r="M132" s="152" t="s">
        <v>1</v>
      </c>
      <c r="N132" s="153" t="s">
        <v>35</v>
      </c>
      <c r="O132" s="141">
        <v>0</v>
      </c>
      <c r="P132" s="141">
        <f t="shared" si="0"/>
        <v>0</v>
      </c>
      <c r="Q132" s="141">
        <v>5.2639999999999999E-2</v>
      </c>
      <c r="R132" s="141">
        <f t="shared" si="1"/>
        <v>0.84223999999999999</v>
      </c>
      <c r="S132" s="141">
        <v>0</v>
      </c>
      <c r="T132" s="142">
        <f t="shared" si="2"/>
        <v>0</v>
      </c>
      <c r="W132" s="158">
        <f t="shared" si="9"/>
        <v>0</v>
      </c>
      <c r="AR132" s="143" t="s">
        <v>421</v>
      </c>
      <c r="AT132" s="143" t="s">
        <v>145</v>
      </c>
      <c r="AU132" s="143" t="s">
        <v>90</v>
      </c>
      <c r="AY132" s="13" t="s">
        <v>131</v>
      </c>
      <c r="BE132" s="144">
        <f t="shared" si="3"/>
        <v>0</v>
      </c>
      <c r="BF132" s="144">
        <f t="shared" si="4"/>
        <v>0</v>
      </c>
      <c r="BG132" s="144">
        <f t="shared" si="5"/>
        <v>0</v>
      </c>
      <c r="BH132" s="144">
        <f t="shared" si="6"/>
        <v>0</v>
      </c>
      <c r="BI132" s="144">
        <f t="shared" si="7"/>
        <v>0</v>
      </c>
      <c r="BJ132" s="13" t="s">
        <v>90</v>
      </c>
      <c r="BK132" s="145">
        <f t="shared" si="8"/>
        <v>0</v>
      </c>
      <c r="BL132" s="13" t="s">
        <v>183</v>
      </c>
      <c r="BM132" s="143" t="s">
        <v>578</v>
      </c>
    </row>
    <row r="133" spans="2:65" s="1" customFormat="1" ht="16.5" customHeight="1" x14ac:dyDescent="0.2">
      <c r="B133" s="133"/>
      <c r="C133" s="134" t="s">
        <v>149</v>
      </c>
      <c r="D133" s="134" t="s">
        <v>133</v>
      </c>
      <c r="E133" s="135" t="s">
        <v>579</v>
      </c>
      <c r="F133" s="136" t="s">
        <v>580</v>
      </c>
      <c r="G133" s="137" t="s">
        <v>234</v>
      </c>
      <c r="H133" s="138">
        <v>16</v>
      </c>
      <c r="I133" s="138"/>
      <c r="J133" s="138"/>
      <c r="K133" s="136"/>
      <c r="L133" s="25"/>
      <c r="M133" s="139" t="s">
        <v>1</v>
      </c>
      <c r="N133" s="140" t="s">
        <v>35</v>
      </c>
      <c r="O133" s="141">
        <v>1.1499999999999999</v>
      </c>
      <c r="P133" s="141">
        <f t="shared" si="0"/>
        <v>18.399999999999999</v>
      </c>
      <c r="Q133" s="141">
        <v>0</v>
      </c>
      <c r="R133" s="141">
        <f t="shared" si="1"/>
        <v>0</v>
      </c>
      <c r="S133" s="141">
        <v>0</v>
      </c>
      <c r="T133" s="142">
        <f t="shared" si="2"/>
        <v>0</v>
      </c>
      <c r="W133" s="158">
        <f t="shared" si="9"/>
        <v>0</v>
      </c>
      <c r="AR133" s="143" t="s">
        <v>183</v>
      </c>
      <c r="AT133" s="143" t="s">
        <v>133</v>
      </c>
      <c r="AU133" s="143" t="s">
        <v>90</v>
      </c>
      <c r="AY133" s="13" t="s">
        <v>131</v>
      </c>
      <c r="BE133" s="144">
        <f t="shared" si="3"/>
        <v>0</v>
      </c>
      <c r="BF133" s="144">
        <f t="shared" si="4"/>
        <v>0</v>
      </c>
      <c r="BG133" s="144">
        <f t="shared" si="5"/>
        <v>0</v>
      </c>
      <c r="BH133" s="144">
        <f t="shared" si="6"/>
        <v>0</v>
      </c>
      <c r="BI133" s="144">
        <f t="shared" si="7"/>
        <v>0</v>
      </c>
      <c r="BJ133" s="13" t="s">
        <v>90</v>
      </c>
      <c r="BK133" s="145">
        <f t="shared" si="8"/>
        <v>0</v>
      </c>
      <c r="BL133" s="13" t="s">
        <v>183</v>
      </c>
      <c r="BM133" s="143" t="s">
        <v>581</v>
      </c>
    </row>
    <row r="134" spans="2:65" s="1" customFormat="1" ht="16.5" customHeight="1" x14ac:dyDescent="0.2">
      <c r="B134" s="133"/>
      <c r="C134" s="146" t="s">
        <v>142</v>
      </c>
      <c r="D134" s="146" t="s">
        <v>145</v>
      </c>
      <c r="E134" s="147" t="s">
        <v>582</v>
      </c>
      <c r="F134" s="148" t="s">
        <v>583</v>
      </c>
      <c r="G134" s="149" t="s">
        <v>234</v>
      </c>
      <c r="H134" s="150">
        <v>16</v>
      </c>
      <c r="I134" s="150"/>
      <c r="J134" s="150"/>
      <c r="K134" s="148"/>
      <c r="L134" s="151"/>
      <c r="M134" s="152" t="s">
        <v>1</v>
      </c>
      <c r="N134" s="153" t="s">
        <v>35</v>
      </c>
      <c r="O134" s="141">
        <v>0</v>
      </c>
      <c r="P134" s="141">
        <f t="shared" si="0"/>
        <v>0</v>
      </c>
      <c r="Q134" s="141">
        <v>0.05</v>
      </c>
      <c r="R134" s="141">
        <f t="shared" si="1"/>
        <v>0.8</v>
      </c>
      <c r="S134" s="141">
        <v>0</v>
      </c>
      <c r="T134" s="142">
        <f t="shared" si="2"/>
        <v>0</v>
      </c>
      <c r="W134" s="158">
        <f t="shared" si="9"/>
        <v>0</v>
      </c>
      <c r="AR134" s="143" t="s">
        <v>421</v>
      </c>
      <c r="AT134" s="143" t="s">
        <v>145</v>
      </c>
      <c r="AU134" s="143" t="s">
        <v>90</v>
      </c>
      <c r="AY134" s="13" t="s">
        <v>131</v>
      </c>
      <c r="BE134" s="144">
        <f t="shared" si="3"/>
        <v>0</v>
      </c>
      <c r="BF134" s="144">
        <f t="shared" si="4"/>
        <v>0</v>
      </c>
      <c r="BG134" s="144">
        <f t="shared" si="5"/>
        <v>0</v>
      </c>
      <c r="BH134" s="144">
        <f t="shared" si="6"/>
        <v>0</v>
      </c>
      <c r="BI134" s="144">
        <f t="shared" si="7"/>
        <v>0</v>
      </c>
      <c r="BJ134" s="13" t="s">
        <v>90</v>
      </c>
      <c r="BK134" s="145">
        <f t="shared" si="8"/>
        <v>0</v>
      </c>
      <c r="BL134" s="13" t="s">
        <v>183</v>
      </c>
      <c r="BM134" s="143" t="s">
        <v>584</v>
      </c>
    </row>
    <row r="135" spans="2:65" s="1" customFormat="1" ht="16.5" customHeight="1" x14ac:dyDescent="0.2">
      <c r="B135" s="133"/>
      <c r="C135" s="134" t="s">
        <v>153</v>
      </c>
      <c r="D135" s="134" t="s">
        <v>133</v>
      </c>
      <c r="E135" s="135" t="s">
        <v>585</v>
      </c>
      <c r="F135" s="136" t="s">
        <v>586</v>
      </c>
      <c r="G135" s="137" t="s">
        <v>234</v>
      </c>
      <c r="H135" s="138">
        <v>16</v>
      </c>
      <c r="I135" s="138"/>
      <c r="J135" s="138"/>
      <c r="K135" s="136"/>
      <c r="L135" s="25"/>
      <c r="M135" s="139" t="s">
        <v>1</v>
      </c>
      <c r="N135" s="140" t="s">
        <v>35</v>
      </c>
      <c r="O135" s="141">
        <v>1.2865899999999999</v>
      </c>
      <c r="P135" s="141">
        <f t="shared" si="0"/>
        <v>20.585439999999998</v>
      </c>
      <c r="Q135" s="141">
        <v>0</v>
      </c>
      <c r="R135" s="141">
        <f t="shared" si="1"/>
        <v>0</v>
      </c>
      <c r="S135" s="141">
        <v>0</v>
      </c>
      <c r="T135" s="142">
        <f t="shared" si="2"/>
        <v>0</v>
      </c>
      <c r="W135" s="158">
        <f t="shared" si="9"/>
        <v>0</v>
      </c>
      <c r="AR135" s="143" t="s">
        <v>183</v>
      </c>
      <c r="AT135" s="143" t="s">
        <v>133</v>
      </c>
      <c r="AU135" s="143" t="s">
        <v>90</v>
      </c>
      <c r="AY135" s="13" t="s">
        <v>131</v>
      </c>
      <c r="BE135" s="144">
        <f t="shared" si="3"/>
        <v>0</v>
      </c>
      <c r="BF135" s="144">
        <f t="shared" si="4"/>
        <v>0</v>
      </c>
      <c r="BG135" s="144">
        <f t="shared" si="5"/>
        <v>0</v>
      </c>
      <c r="BH135" s="144">
        <f t="shared" si="6"/>
        <v>0</v>
      </c>
      <c r="BI135" s="144">
        <f t="shared" si="7"/>
        <v>0</v>
      </c>
      <c r="BJ135" s="13" t="s">
        <v>90</v>
      </c>
      <c r="BK135" s="145">
        <f t="shared" si="8"/>
        <v>0</v>
      </c>
      <c r="BL135" s="13" t="s">
        <v>183</v>
      </c>
      <c r="BM135" s="143" t="s">
        <v>587</v>
      </c>
    </row>
    <row r="136" spans="2:65" s="1" customFormat="1" ht="16.5" customHeight="1" x14ac:dyDescent="0.2">
      <c r="B136" s="133"/>
      <c r="C136" s="146" t="s">
        <v>144</v>
      </c>
      <c r="D136" s="146" t="s">
        <v>145</v>
      </c>
      <c r="E136" s="147" t="s">
        <v>588</v>
      </c>
      <c r="F136" s="148" t="s">
        <v>589</v>
      </c>
      <c r="G136" s="149" t="s">
        <v>234</v>
      </c>
      <c r="H136" s="150">
        <v>16</v>
      </c>
      <c r="I136" s="150"/>
      <c r="J136" s="150"/>
      <c r="K136" s="148"/>
      <c r="L136" s="151"/>
      <c r="M136" s="152" t="s">
        <v>1</v>
      </c>
      <c r="N136" s="153" t="s">
        <v>35</v>
      </c>
      <c r="O136" s="141">
        <v>0</v>
      </c>
      <c r="P136" s="141">
        <f t="shared" si="0"/>
        <v>0</v>
      </c>
      <c r="Q136" s="141">
        <v>4.13E-3</v>
      </c>
      <c r="R136" s="141">
        <f t="shared" si="1"/>
        <v>6.608E-2</v>
      </c>
      <c r="S136" s="141">
        <v>0</v>
      </c>
      <c r="T136" s="142">
        <f t="shared" si="2"/>
        <v>0</v>
      </c>
      <c r="W136" s="158">
        <f t="shared" si="9"/>
        <v>0</v>
      </c>
      <c r="AR136" s="143" t="s">
        <v>421</v>
      </c>
      <c r="AT136" s="143" t="s">
        <v>145</v>
      </c>
      <c r="AU136" s="143" t="s">
        <v>90</v>
      </c>
      <c r="AY136" s="13" t="s">
        <v>131</v>
      </c>
      <c r="BE136" s="144">
        <f t="shared" si="3"/>
        <v>0</v>
      </c>
      <c r="BF136" s="144">
        <f t="shared" si="4"/>
        <v>0</v>
      </c>
      <c r="BG136" s="144">
        <f t="shared" si="5"/>
        <v>0</v>
      </c>
      <c r="BH136" s="144">
        <f t="shared" si="6"/>
        <v>0</v>
      </c>
      <c r="BI136" s="144">
        <f t="shared" si="7"/>
        <v>0</v>
      </c>
      <c r="BJ136" s="13" t="s">
        <v>90</v>
      </c>
      <c r="BK136" s="145">
        <f t="shared" si="8"/>
        <v>0</v>
      </c>
      <c r="BL136" s="13" t="s">
        <v>183</v>
      </c>
      <c r="BM136" s="143" t="s">
        <v>590</v>
      </c>
    </row>
    <row r="137" spans="2:65" s="1" customFormat="1" ht="24" customHeight="1" x14ac:dyDescent="0.2">
      <c r="B137" s="133"/>
      <c r="C137" s="134" t="s">
        <v>156</v>
      </c>
      <c r="D137" s="134" t="s">
        <v>133</v>
      </c>
      <c r="E137" s="135" t="s">
        <v>591</v>
      </c>
      <c r="F137" s="136" t="s">
        <v>592</v>
      </c>
      <c r="G137" s="137" t="s">
        <v>150</v>
      </c>
      <c r="H137" s="138">
        <v>34</v>
      </c>
      <c r="I137" s="138"/>
      <c r="J137" s="138"/>
      <c r="K137" s="136"/>
      <c r="L137" s="25"/>
      <c r="M137" s="139" t="s">
        <v>1</v>
      </c>
      <c r="N137" s="140" t="s">
        <v>35</v>
      </c>
      <c r="O137" s="141">
        <v>9.5000000000000001E-2</v>
      </c>
      <c r="P137" s="141">
        <f t="shared" si="0"/>
        <v>3.23</v>
      </c>
      <c r="Q137" s="141">
        <v>0</v>
      </c>
      <c r="R137" s="141">
        <f t="shared" si="1"/>
        <v>0</v>
      </c>
      <c r="S137" s="141">
        <v>0</v>
      </c>
      <c r="T137" s="142">
        <f t="shared" si="2"/>
        <v>0</v>
      </c>
      <c r="W137" s="158">
        <f t="shared" si="9"/>
        <v>0</v>
      </c>
      <c r="AR137" s="143" t="s">
        <v>183</v>
      </c>
      <c r="AT137" s="143" t="s">
        <v>133</v>
      </c>
      <c r="AU137" s="143" t="s">
        <v>90</v>
      </c>
      <c r="AY137" s="13" t="s">
        <v>131</v>
      </c>
      <c r="BE137" s="144">
        <f t="shared" si="3"/>
        <v>0</v>
      </c>
      <c r="BF137" s="144">
        <f t="shared" si="4"/>
        <v>0</v>
      </c>
      <c r="BG137" s="144">
        <f t="shared" si="5"/>
        <v>0</v>
      </c>
      <c r="BH137" s="144">
        <f t="shared" si="6"/>
        <v>0</v>
      </c>
      <c r="BI137" s="144">
        <f t="shared" si="7"/>
        <v>0</v>
      </c>
      <c r="BJ137" s="13" t="s">
        <v>90</v>
      </c>
      <c r="BK137" s="145">
        <f t="shared" si="8"/>
        <v>0</v>
      </c>
      <c r="BL137" s="13" t="s">
        <v>183</v>
      </c>
      <c r="BM137" s="143" t="s">
        <v>593</v>
      </c>
    </row>
    <row r="138" spans="2:65" s="1" customFormat="1" ht="16.5" customHeight="1" x14ac:dyDescent="0.2">
      <c r="B138" s="133"/>
      <c r="C138" s="146" t="s">
        <v>146</v>
      </c>
      <c r="D138" s="146" t="s">
        <v>145</v>
      </c>
      <c r="E138" s="147" t="s">
        <v>594</v>
      </c>
      <c r="F138" s="148" t="s">
        <v>595</v>
      </c>
      <c r="G138" s="149" t="s">
        <v>462</v>
      </c>
      <c r="H138" s="150">
        <v>22.1</v>
      </c>
      <c r="I138" s="150"/>
      <c r="J138" s="150"/>
      <c r="K138" s="148"/>
      <c r="L138" s="151"/>
      <c r="M138" s="152" t="s">
        <v>1</v>
      </c>
      <c r="N138" s="153" t="s">
        <v>35</v>
      </c>
      <c r="O138" s="141">
        <v>0</v>
      </c>
      <c r="P138" s="141">
        <f t="shared" si="0"/>
        <v>0</v>
      </c>
      <c r="Q138" s="141">
        <v>1E-3</v>
      </c>
      <c r="R138" s="141">
        <f t="shared" si="1"/>
        <v>2.2100000000000002E-2</v>
      </c>
      <c r="S138" s="141">
        <v>0</v>
      </c>
      <c r="T138" s="142">
        <f t="shared" si="2"/>
        <v>0</v>
      </c>
      <c r="W138" s="158">
        <f t="shared" si="9"/>
        <v>0</v>
      </c>
      <c r="AR138" s="143" t="s">
        <v>421</v>
      </c>
      <c r="AT138" s="143" t="s">
        <v>145</v>
      </c>
      <c r="AU138" s="143" t="s">
        <v>90</v>
      </c>
      <c r="AY138" s="13" t="s">
        <v>131</v>
      </c>
      <c r="BE138" s="144">
        <f t="shared" si="3"/>
        <v>0</v>
      </c>
      <c r="BF138" s="144">
        <f t="shared" si="4"/>
        <v>0</v>
      </c>
      <c r="BG138" s="144">
        <f t="shared" si="5"/>
        <v>0</v>
      </c>
      <c r="BH138" s="144">
        <f t="shared" si="6"/>
        <v>0</v>
      </c>
      <c r="BI138" s="144">
        <f t="shared" si="7"/>
        <v>0</v>
      </c>
      <c r="BJ138" s="13" t="s">
        <v>90</v>
      </c>
      <c r="BK138" s="145">
        <f t="shared" si="8"/>
        <v>0</v>
      </c>
      <c r="BL138" s="13" t="s">
        <v>183</v>
      </c>
      <c r="BM138" s="143" t="s">
        <v>596</v>
      </c>
    </row>
    <row r="139" spans="2:65" s="1" customFormat="1" ht="24" customHeight="1" x14ac:dyDescent="0.2">
      <c r="B139" s="133"/>
      <c r="C139" s="134" t="s">
        <v>159</v>
      </c>
      <c r="D139" s="134" t="s">
        <v>133</v>
      </c>
      <c r="E139" s="135" t="s">
        <v>458</v>
      </c>
      <c r="F139" s="136" t="s">
        <v>459</v>
      </c>
      <c r="G139" s="137" t="s">
        <v>150</v>
      </c>
      <c r="H139" s="138">
        <v>387</v>
      </c>
      <c r="I139" s="138"/>
      <c r="J139" s="138"/>
      <c r="K139" s="136"/>
      <c r="L139" s="25"/>
      <c r="M139" s="139" t="s">
        <v>1</v>
      </c>
      <c r="N139" s="140" t="s">
        <v>35</v>
      </c>
      <c r="O139" s="141">
        <v>7.4999999999999997E-2</v>
      </c>
      <c r="P139" s="141">
        <f t="shared" si="0"/>
        <v>29.024999999999999</v>
      </c>
      <c r="Q139" s="141">
        <v>0</v>
      </c>
      <c r="R139" s="141">
        <f t="shared" si="1"/>
        <v>0</v>
      </c>
      <c r="S139" s="141">
        <v>0</v>
      </c>
      <c r="T139" s="142">
        <f t="shared" si="2"/>
        <v>0</v>
      </c>
      <c r="W139" s="158">
        <f t="shared" si="9"/>
        <v>0</v>
      </c>
      <c r="AR139" s="143" t="s">
        <v>183</v>
      </c>
      <c r="AT139" s="143" t="s">
        <v>133</v>
      </c>
      <c r="AU139" s="143" t="s">
        <v>90</v>
      </c>
      <c r="AY139" s="13" t="s">
        <v>131</v>
      </c>
      <c r="BE139" s="144">
        <f t="shared" si="3"/>
        <v>0</v>
      </c>
      <c r="BF139" s="144">
        <f t="shared" si="4"/>
        <v>0</v>
      </c>
      <c r="BG139" s="144">
        <f t="shared" si="5"/>
        <v>0</v>
      </c>
      <c r="BH139" s="144">
        <f t="shared" si="6"/>
        <v>0</v>
      </c>
      <c r="BI139" s="144">
        <f t="shared" si="7"/>
        <v>0</v>
      </c>
      <c r="BJ139" s="13" t="s">
        <v>90</v>
      </c>
      <c r="BK139" s="145">
        <f t="shared" si="8"/>
        <v>0</v>
      </c>
      <c r="BL139" s="13" t="s">
        <v>183</v>
      </c>
      <c r="BM139" s="143" t="s">
        <v>597</v>
      </c>
    </row>
    <row r="140" spans="2:65" s="1" customFormat="1" ht="16.5" customHeight="1" x14ac:dyDescent="0.2">
      <c r="B140" s="133"/>
      <c r="C140" s="146" t="s">
        <v>148</v>
      </c>
      <c r="D140" s="146" t="s">
        <v>145</v>
      </c>
      <c r="E140" s="147" t="s">
        <v>460</v>
      </c>
      <c r="F140" s="148" t="s">
        <v>461</v>
      </c>
      <c r="G140" s="149" t="s">
        <v>462</v>
      </c>
      <c r="H140" s="150">
        <v>364.55399999999997</v>
      </c>
      <c r="I140" s="150"/>
      <c r="J140" s="150"/>
      <c r="K140" s="148"/>
      <c r="L140" s="151"/>
      <c r="M140" s="152" t="s">
        <v>1</v>
      </c>
      <c r="N140" s="153" t="s">
        <v>35</v>
      </c>
      <c r="O140" s="141">
        <v>0</v>
      </c>
      <c r="P140" s="141">
        <f t="shared" si="0"/>
        <v>0</v>
      </c>
      <c r="Q140" s="141">
        <v>1E-3</v>
      </c>
      <c r="R140" s="141">
        <f t="shared" si="1"/>
        <v>0.36455399999999999</v>
      </c>
      <c r="S140" s="141">
        <v>0</v>
      </c>
      <c r="T140" s="142">
        <f t="shared" si="2"/>
        <v>0</v>
      </c>
      <c r="W140" s="158">
        <f t="shared" si="9"/>
        <v>0</v>
      </c>
      <c r="AR140" s="143" t="s">
        <v>421</v>
      </c>
      <c r="AT140" s="143" t="s">
        <v>145</v>
      </c>
      <c r="AU140" s="143" t="s">
        <v>90</v>
      </c>
      <c r="AY140" s="13" t="s">
        <v>131</v>
      </c>
      <c r="BE140" s="144">
        <f t="shared" si="3"/>
        <v>0</v>
      </c>
      <c r="BF140" s="144">
        <f t="shared" si="4"/>
        <v>0</v>
      </c>
      <c r="BG140" s="144">
        <f t="shared" si="5"/>
        <v>0</v>
      </c>
      <c r="BH140" s="144">
        <f t="shared" si="6"/>
        <v>0</v>
      </c>
      <c r="BI140" s="144">
        <f t="shared" si="7"/>
        <v>0</v>
      </c>
      <c r="BJ140" s="13" t="s">
        <v>90</v>
      </c>
      <c r="BK140" s="145">
        <f t="shared" si="8"/>
        <v>0</v>
      </c>
      <c r="BL140" s="13" t="s">
        <v>183</v>
      </c>
      <c r="BM140" s="143" t="s">
        <v>598</v>
      </c>
    </row>
    <row r="141" spans="2:65" s="1" customFormat="1" ht="16.5" customHeight="1" x14ac:dyDescent="0.2">
      <c r="B141" s="133"/>
      <c r="C141" s="134" t="s">
        <v>162</v>
      </c>
      <c r="D141" s="134" t="s">
        <v>133</v>
      </c>
      <c r="E141" s="135" t="s">
        <v>599</v>
      </c>
      <c r="F141" s="136" t="s">
        <v>600</v>
      </c>
      <c r="G141" s="137" t="s">
        <v>234</v>
      </c>
      <c r="H141" s="138">
        <v>16</v>
      </c>
      <c r="I141" s="138"/>
      <c r="J141" s="138"/>
      <c r="K141" s="136"/>
      <c r="L141" s="25"/>
      <c r="M141" s="139" t="s">
        <v>1</v>
      </c>
      <c r="N141" s="140" t="s">
        <v>35</v>
      </c>
      <c r="O141" s="141">
        <v>0.1</v>
      </c>
      <c r="P141" s="141">
        <f t="shared" si="0"/>
        <v>1.6</v>
      </c>
      <c r="Q141" s="141">
        <v>0</v>
      </c>
      <c r="R141" s="141">
        <f t="shared" si="1"/>
        <v>0</v>
      </c>
      <c r="S141" s="141">
        <v>0</v>
      </c>
      <c r="T141" s="142">
        <f t="shared" si="2"/>
        <v>0</v>
      </c>
      <c r="W141" s="158">
        <f t="shared" si="9"/>
        <v>0</v>
      </c>
      <c r="AR141" s="143" t="s">
        <v>183</v>
      </c>
      <c r="AT141" s="143" t="s">
        <v>133</v>
      </c>
      <c r="AU141" s="143" t="s">
        <v>90</v>
      </c>
      <c r="AY141" s="13" t="s">
        <v>131</v>
      </c>
      <c r="BE141" s="144">
        <f t="shared" si="3"/>
        <v>0</v>
      </c>
      <c r="BF141" s="144">
        <f t="shared" si="4"/>
        <v>0</v>
      </c>
      <c r="BG141" s="144">
        <f t="shared" si="5"/>
        <v>0</v>
      </c>
      <c r="BH141" s="144">
        <f t="shared" si="6"/>
        <v>0</v>
      </c>
      <c r="BI141" s="144">
        <f t="shared" si="7"/>
        <v>0</v>
      </c>
      <c r="BJ141" s="13" t="s">
        <v>90</v>
      </c>
      <c r="BK141" s="145">
        <f t="shared" si="8"/>
        <v>0</v>
      </c>
      <c r="BL141" s="13" t="s">
        <v>183</v>
      </c>
      <c r="BM141" s="143" t="s">
        <v>601</v>
      </c>
    </row>
    <row r="142" spans="2:65" s="1" customFormat="1" ht="16.5" customHeight="1" x14ac:dyDescent="0.2">
      <c r="B142" s="133"/>
      <c r="C142" s="146" t="s">
        <v>7</v>
      </c>
      <c r="D142" s="146" t="s">
        <v>145</v>
      </c>
      <c r="E142" s="147" t="s">
        <v>602</v>
      </c>
      <c r="F142" s="148" t="s">
        <v>603</v>
      </c>
      <c r="G142" s="149" t="s">
        <v>234</v>
      </c>
      <c r="H142" s="150">
        <v>16</v>
      </c>
      <c r="I142" s="150"/>
      <c r="J142" s="150"/>
      <c r="K142" s="148"/>
      <c r="L142" s="151"/>
      <c r="M142" s="152" t="s">
        <v>1</v>
      </c>
      <c r="N142" s="153" t="s">
        <v>35</v>
      </c>
      <c r="O142" s="141">
        <v>0</v>
      </c>
      <c r="P142" s="141">
        <f t="shared" si="0"/>
        <v>0</v>
      </c>
      <c r="Q142" s="141">
        <v>1.4999999999999999E-4</v>
      </c>
      <c r="R142" s="141">
        <f t="shared" si="1"/>
        <v>2.3999999999999998E-3</v>
      </c>
      <c r="S142" s="141">
        <v>0</v>
      </c>
      <c r="T142" s="142">
        <f t="shared" si="2"/>
        <v>0</v>
      </c>
      <c r="W142" s="158">
        <f t="shared" si="9"/>
        <v>0</v>
      </c>
      <c r="AR142" s="143" t="s">
        <v>421</v>
      </c>
      <c r="AT142" s="143" t="s">
        <v>145</v>
      </c>
      <c r="AU142" s="143" t="s">
        <v>90</v>
      </c>
      <c r="AY142" s="13" t="s">
        <v>131</v>
      </c>
      <c r="BE142" s="144">
        <f t="shared" si="3"/>
        <v>0</v>
      </c>
      <c r="BF142" s="144">
        <f t="shared" si="4"/>
        <v>0</v>
      </c>
      <c r="BG142" s="144">
        <f t="shared" si="5"/>
        <v>0</v>
      </c>
      <c r="BH142" s="144">
        <f t="shared" si="6"/>
        <v>0</v>
      </c>
      <c r="BI142" s="144">
        <f t="shared" si="7"/>
        <v>0</v>
      </c>
      <c r="BJ142" s="13" t="s">
        <v>90</v>
      </c>
      <c r="BK142" s="145">
        <f t="shared" si="8"/>
        <v>0</v>
      </c>
      <c r="BL142" s="13" t="s">
        <v>183</v>
      </c>
      <c r="BM142" s="143" t="s">
        <v>604</v>
      </c>
    </row>
    <row r="143" spans="2:65" s="1" customFormat="1" ht="16.5" customHeight="1" x14ac:dyDescent="0.2">
      <c r="B143" s="133"/>
      <c r="C143" s="134" t="s">
        <v>165</v>
      </c>
      <c r="D143" s="134" t="s">
        <v>133</v>
      </c>
      <c r="E143" s="135" t="s">
        <v>605</v>
      </c>
      <c r="F143" s="136" t="s">
        <v>463</v>
      </c>
      <c r="G143" s="137" t="s">
        <v>234</v>
      </c>
      <c r="H143" s="138">
        <v>18</v>
      </c>
      <c r="I143" s="138"/>
      <c r="J143" s="138"/>
      <c r="K143" s="136"/>
      <c r="L143" s="25"/>
      <c r="M143" s="139" t="s">
        <v>1</v>
      </c>
      <c r="N143" s="140" t="s">
        <v>35</v>
      </c>
      <c r="O143" s="141">
        <v>0.16700000000000001</v>
      </c>
      <c r="P143" s="141">
        <f t="shared" si="0"/>
        <v>3.0060000000000002</v>
      </c>
      <c r="Q143" s="141">
        <v>0</v>
      </c>
      <c r="R143" s="141">
        <f t="shared" si="1"/>
        <v>0</v>
      </c>
      <c r="S143" s="141">
        <v>0</v>
      </c>
      <c r="T143" s="142">
        <f t="shared" si="2"/>
        <v>0</v>
      </c>
      <c r="W143" s="158">
        <f t="shared" si="9"/>
        <v>0</v>
      </c>
      <c r="AR143" s="143" t="s">
        <v>183</v>
      </c>
      <c r="AT143" s="143" t="s">
        <v>133</v>
      </c>
      <c r="AU143" s="143" t="s">
        <v>90</v>
      </c>
      <c r="AY143" s="13" t="s">
        <v>131</v>
      </c>
      <c r="BE143" s="144">
        <f t="shared" si="3"/>
        <v>0</v>
      </c>
      <c r="BF143" s="144">
        <f t="shared" si="4"/>
        <v>0</v>
      </c>
      <c r="BG143" s="144">
        <f t="shared" si="5"/>
        <v>0</v>
      </c>
      <c r="BH143" s="144">
        <f t="shared" si="6"/>
        <v>0</v>
      </c>
      <c r="BI143" s="144">
        <f t="shared" si="7"/>
        <v>0</v>
      </c>
      <c r="BJ143" s="13" t="s">
        <v>90</v>
      </c>
      <c r="BK143" s="145">
        <f t="shared" si="8"/>
        <v>0</v>
      </c>
      <c r="BL143" s="13" t="s">
        <v>183</v>
      </c>
      <c r="BM143" s="143" t="s">
        <v>606</v>
      </c>
    </row>
    <row r="144" spans="2:65" s="1" customFormat="1" ht="24" customHeight="1" x14ac:dyDescent="0.2">
      <c r="B144" s="133"/>
      <c r="C144" s="146" t="s">
        <v>151</v>
      </c>
      <c r="D144" s="146" t="s">
        <v>145</v>
      </c>
      <c r="E144" s="147" t="s">
        <v>464</v>
      </c>
      <c r="F144" s="148" t="s">
        <v>465</v>
      </c>
      <c r="G144" s="149" t="s">
        <v>234</v>
      </c>
      <c r="H144" s="150">
        <v>18</v>
      </c>
      <c r="I144" s="150"/>
      <c r="J144" s="150"/>
      <c r="K144" s="148"/>
      <c r="L144" s="151"/>
      <c r="M144" s="152" t="s">
        <v>1</v>
      </c>
      <c r="N144" s="153" t="s">
        <v>35</v>
      </c>
      <c r="O144" s="141">
        <v>0</v>
      </c>
      <c r="P144" s="141">
        <f t="shared" si="0"/>
        <v>0</v>
      </c>
      <c r="Q144" s="141">
        <v>2.2000000000000001E-4</v>
      </c>
      <c r="R144" s="141">
        <f t="shared" si="1"/>
        <v>3.96E-3</v>
      </c>
      <c r="S144" s="141">
        <v>0</v>
      </c>
      <c r="T144" s="142">
        <f t="shared" si="2"/>
        <v>0</v>
      </c>
      <c r="W144" s="158">
        <f t="shared" si="9"/>
        <v>0</v>
      </c>
      <c r="AR144" s="143" t="s">
        <v>421</v>
      </c>
      <c r="AT144" s="143" t="s">
        <v>145</v>
      </c>
      <c r="AU144" s="143" t="s">
        <v>90</v>
      </c>
      <c r="AY144" s="13" t="s">
        <v>131</v>
      </c>
      <c r="BE144" s="144">
        <f t="shared" si="3"/>
        <v>0</v>
      </c>
      <c r="BF144" s="144">
        <f t="shared" si="4"/>
        <v>0</v>
      </c>
      <c r="BG144" s="144">
        <f t="shared" si="5"/>
        <v>0</v>
      </c>
      <c r="BH144" s="144">
        <f t="shared" si="6"/>
        <v>0</v>
      </c>
      <c r="BI144" s="144">
        <f t="shared" si="7"/>
        <v>0</v>
      </c>
      <c r="BJ144" s="13" t="s">
        <v>90</v>
      </c>
      <c r="BK144" s="145">
        <f t="shared" si="8"/>
        <v>0</v>
      </c>
      <c r="BL144" s="13" t="s">
        <v>183</v>
      </c>
      <c r="BM144" s="143" t="s">
        <v>607</v>
      </c>
    </row>
    <row r="145" spans="2:65" s="1" customFormat="1" ht="16.5" customHeight="1" x14ac:dyDescent="0.2">
      <c r="B145" s="133"/>
      <c r="C145" s="134" t="s">
        <v>168</v>
      </c>
      <c r="D145" s="134" t="s">
        <v>133</v>
      </c>
      <c r="E145" s="135" t="s">
        <v>608</v>
      </c>
      <c r="F145" s="136" t="s">
        <v>609</v>
      </c>
      <c r="G145" s="137" t="s">
        <v>234</v>
      </c>
      <c r="H145" s="138">
        <v>34</v>
      </c>
      <c r="I145" s="138"/>
      <c r="J145" s="138"/>
      <c r="K145" s="136"/>
      <c r="L145" s="25"/>
      <c r="M145" s="139" t="s">
        <v>1</v>
      </c>
      <c r="N145" s="140" t="s">
        <v>35</v>
      </c>
      <c r="O145" s="141">
        <v>0.16700000000000001</v>
      </c>
      <c r="P145" s="141">
        <f t="shared" si="0"/>
        <v>5.6779999999999999</v>
      </c>
      <c r="Q145" s="141">
        <v>0</v>
      </c>
      <c r="R145" s="141">
        <f t="shared" si="1"/>
        <v>0</v>
      </c>
      <c r="S145" s="141">
        <v>0</v>
      </c>
      <c r="T145" s="142">
        <f t="shared" si="2"/>
        <v>0</v>
      </c>
      <c r="W145" s="158">
        <f t="shared" si="9"/>
        <v>0</v>
      </c>
      <c r="AR145" s="143" t="s">
        <v>183</v>
      </c>
      <c r="AT145" s="143" t="s">
        <v>133</v>
      </c>
      <c r="AU145" s="143" t="s">
        <v>90</v>
      </c>
      <c r="AY145" s="13" t="s">
        <v>131</v>
      </c>
      <c r="BE145" s="144">
        <f t="shared" si="3"/>
        <v>0</v>
      </c>
      <c r="BF145" s="144">
        <f t="shared" si="4"/>
        <v>0</v>
      </c>
      <c r="BG145" s="144">
        <f t="shared" si="5"/>
        <v>0</v>
      </c>
      <c r="BH145" s="144">
        <f t="shared" si="6"/>
        <v>0</v>
      </c>
      <c r="BI145" s="144">
        <f t="shared" si="7"/>
        <v>0</v>
      </c>
      <c r="BJ145" s="13" t="s">
        <v>90</v>
      </c>
      <c r="BK145" s="145">
        <f t="shared" si="8"/>
        <v>0</v>
      </c>
      <c r="BL145" s="13" t="s">
        <v>183</v>
      </c>
      <c r="BM145" s="143" t="s">
        <v>610</v>
      </c>
    </row>
    <row r="146" spans="2:65" s="1" customFormat="1" ht="16.5" customHeight="1" x14ac:dyDescent="0.2">
      <c r="B146" s="133"/>
      <c r="C146" s="146" t="s">
        <v>152</v>
      </c>
      <c r="D146" s="146" t="s">
        <v>145</v>
      </c>
      <c r="E146" s="147" t="s">
        <v>611</v>
      </c>
      <c r="F146" s="148" t="s">
        <v>612</v>
      </c>
      <c r="G146" s="149" t="s">
        <v>234</v>
      </c>
      <c r="H146" s="150">
        <v>34</v>
      </c>
      <c r="I146" s="150"/>
      <c r="J146" s="150"/>
      <c r="K146" s="148"/>
      <c r="L146" s="151"/>
      <c r="M146" s="152" t="s">
        <v>1</v>
      </c>
      <c r="N146" s="153" t="s">
        <v>35</v>
      </c>
      <c r="O146" s="141">
        <v>0</v>
      </c>
      <c r="P146" s="141">
        <f t="shared" si="0"/>
        <v>0</v>
      </c>
      <c r="Q146" s="141">
        <v>2.1000000000000001E-4</v>
      </c>
      <c r="R146" s="141">
        <f t="shared" si="1"/>
        <v>7.1400000000000005E-3</v>
      </c>
      <c r="S146" s="141">
        <v>0</v>
      </c>
      <c r="T146" s="142">
        <f t="shared" si="2"/>
        <v>0</v>
      </c>
      <c r="W146" s="158">
        <f t="shared" si="9"/>
        <v>0</v>
      </c>
      <c r="AR146" s="143" t="s">
        <v>421</v>
      </c>
      <c r="AT146" s="143" t="s">
        <v>145</v>
      </c>
      <c r="AU146" s="143" t="s">
        <v>90</v>
      </c>
      <c r="AY146" s="13" t="s">
        <v>131</v>
      </c>
      <c r="BE146" s="144">
        <f t="shared" si="3"/>
        <v>0</v>
      </c>
      <c r="BF146" s="144">
        <f t="shared" si="4"/>
        <v>0</v>
      </c>
      <c r="BG146" s="144">
        <f t="shared" si="5"/>
        <v>0</v>
      </c>
      <c r="BH146" s="144">
        <f t="shared" si="6"/>
        <v>0</v>
      </c>
      <c r="BI146" s="144">
        <f t="shared" si="7"/>
        <v>0</v>
      </c>
      <c r="BJ146" s="13" t="s">
        <v>90</v>
      </c>
      <c r="BK146" s="145">
        <f t="shared" si="8"/>
        <v>0</v>
      </c>
      <c r="BL146" s="13" t="s">
        <v>183</v>
      </c>
      <c r="BM146" s="143" t="s">
        <v>613</v>
      </c>
    </row>
    <row r="147" spans="2:65" s="1" customFormat="1" ht="16.5" customHeight="1" x14ac:dyDescent="0.2">
      <c r="B147" s="133"/>
      <c r="C147" s="134" t="s">
        <v>172</v>
      </c>
      <c r="D147" s="134" t="s">
        <v>133</v>
      </c>
      <c r="E147" s="135" t="s">
        <v>614</v>
      </c>
      <c r="F147" s="136" t="s">
        <v>615</v>
      </c>
      <c r="G147" s="137" t="s">
        <v>150</v>
      </c>
      <c r="H147" s="138">
        <v>160</v>
      </c>
      <c r="I147" s="138"/>
      <c r="J147" s="138"/>
      <c r="K147" s="136"/>
      <c r="L147" s="25"/>
      <c r="M147" s="139" t="s">
        <v>1</v>
      </c>
      <c r="N147" s="140" t="s">
        <v>35</v>
      </c>
      <c r="O147" s="141">
        <v>1.6E-2</v>
      </c>
      <c r="P147" s="141">
        <f t="shared" si="0"/>
        <v>2.56</v>
      </c>
      <c r="Q147" s="141">
        <v>0</v>
      </c>
      <c r="R147" s="141">
        <f t="shared" si="1"/>
        <v>0</v>
      </c>
      <c r="S147" s="141">
        <v>0</v>
      </c>
      <c r="T147" s="142">
        <f t="shared" si="2"/>
        <v>0</v>
      </c>
      <c r="W147" s="158">
        <f t="shared" si="9"/>
        <v>0</v>
      </c>
      <c r="AR147" s="143" t="s">
        <v>183</v>
      </c>
      <c r="AT147" s="143" t="s">
        <v>133</v>
      </c>
      <c r="AU147" s="143" t="s">
        <v>90</v>
      </c>
      <c r="AY147" s="13" t="s">
        <v>131</v>
      </c>
      <c r="BE147" s="144">
        <f t="shared" si="3"/>
        <v>0</v>
      </c>
      <c r="BF147" s="144">
        <f t="shared" si="4"/>
        <v>0</v>
      </c>
      <c r="BG147" s="144">
        <f t="shared" si="5"/>
        <v>0</v>
      </c>
      <c r="BH147" s="144">
        <f t="shared" si="6"/>
        <v>0</v>
      </c>
      <c r="BI147" s="144">
        <f t="shared" si="7"/>
        <v>0</v>
      </c>
      <c r="BJ147" s="13" t="s">
        <v>90</v>
      </c>
      <c r="BK147" s="145">
        <f t="shared" si="8"/>
        <v>0</v>
      </c>
      <c r="BL147" s="13" t="s">
        <v>183</v>
      </c>
      <c r="BM147" s="143" t="s">
        <v>616</v>
      </c>
    </row>
    <row r="148" spans="2:65" s="1" customFormat="1" ht="16.5" customHeight="1" x14ac:dyDescent="0.2">
      <c r="B148" s="133"/>
      <c r="C148" s="146" t="s">
        <v>154</v>
      </c>
      <c r="D148" s="146" t="s">
        <v>145</v>
      </c>
      <c r="E148" s="147" t="s">
        <v>617</v>
      </c>
      <c r="F148" s="148" t="s">
        <v>618</v>
      </c>
      <c r="G148" s="149" t="s">
        <v>150</v>
      </c>
      <c r="H148" s="150">
        <v>160</v>
      </c>
      <c r="I148" s="150"/>
      <c r="J148" s="150"/>
      <c r="K148" s="148"/>
      <c r="L148" s="151"/>
      <c r="M148" s="152" t="s">
        <v>1</v>
      </c>
      <c r="N148" s="153" t="s">
        <v>35</v>
      </c>
      <c r="O148" s="141">
        <v>0</v>
      </c>
      <c r="P148" s="141">
        <f t="shared" si="0"/>
        <v>0</v>
      </c>
      <c r="Q148" s="141">
        <v>1.3999999999999999E-4</v>
      </c>
      <c r="R148" s="141">
        <f t="shared" si="1"/>
        <v>2.2399999999999996E-2</v>
      </c>
      <c r="S148" s="141">
        <v>0</v>
      </c>
      <c r="T148" s="142">
        <f t="shared" si="2"/>
        <v>0</v>
      </c>
      <c r="W148" s="158">
        <f t="shared" si="9"/>
        <v>0</v>
      </c>
      <c r="AR148" s="143" t="s">
        <v>421</v>
      </c>
      <c r="AT148" s="143" t="s">
        <v>145</v>
      </c>
      <c r="AU148" s="143" t="s">
        <v>90</v>
      </c>
      <c r="AY148" s="13" t="s">
        <v>131</v>
      </c>
      <c r="BE148" s="144">
        <f t="shared" si="3"/>
        <v>0</v>
      </c>
      <c r="BF148" s="144">
        <f t="shared" si="4"/>
        <v>0</v>
      </c>
      <c r="BG148" s="144">
        <f t="shared" si="5"/>
        <v>0</v>
      </c>
      <c r="BH148" s="144">
        <f t="shared" si="6"/>
        <v>0</v>
      </c>
      <c r="BI148" s="144">
        <f t="shared" si="7"/>
        <v>0</v>
      </c>
      <c r="BJ148" s="13" t="s">
        <v>90</v>
      </c>
      <c r="BK148" s="145">
        <f t="shared" si="8"/>
        <v>0</v>
      </c>
      <c r="BL148" s="13" t="s">
        <v>183</v>
      </c>
      <c r="BM148" s="143" t="s">
        <v>619</v>
      </c>
    </row>
    <row r="149" spans="2:65" s="1" customFormat="1" ht="24" customHeight="1" x14ac:dyDescent="0.2">
      <c r="B149" s="133"/>
      <c r="C149" s="134" t="s">
        <v>175</v>
      </c>
      <c r="D149" s="134" t="s">
        <v>133</v>
      </c>
      <c r="E149" s="135" t="s">
        <v>526</v>
      </c>
      <c r="F149" s="136" t="s">
        <v>527</v>
      </c>
      <c r="G149" s="137" t="s">
        <v>150</v>
      </c>
      <c r="H149" s="138">
        <v>472</v>
      </c>
      <c r="I149" s="138"/>
      <c r="J149" s="138"/>
      <c r="K149" s="136"/>
      <c r="L149" s="25"/>
      <c r="M149" s="139" t="s">
        <v>1</v>
      </c>
      <c r="N149" s="140" t="s">
        <v>35</v>
      </c>
      <c r="O149" s="141">
        <v>0.1</v>
      </c>
      <c r="P149" s="141">
        <f t="shared" si="0"/>
        <v>47.2</v>
      </c>
      <c r="Q149" s="141">
        <v>0</v>
      </c>
      <c r="R149" s="141">
        <f t="shared" si="1"/>
        <v>0</v>
      </c>
      <c r="S149" s="141">
        <v>0</v>
      </c>
      <c r="T149" s="142">
        <f t="shared" si="2"/>
        <v>0</v>
      </c>
      <c r="W149" s="158">
        <f t="shared" si="9"/>
        <v>0</v>
      </c>
      <c r="AR149" s="143" t="s">
        <v>183</v>
      </c>
      <c r="AT149" s="143" t="s">
        <v>133</v>
      </c>
      <c r="AU149" s="143" t="s">
        <v>90</v>
      </c>
      <c r="AY149" s="13" t="s">
        <v>131</v>
      </c>
      <c r="BE149" s="144">
        <f t="shared" si="3"/>
        <v>0</v>
      </c>
      <c r="BF149" s="144">
        <f t="shared" si="4"/>
        <v>0</v>
      </c>
      <c r="BG149" s="144">
        <f t="shared" si="5"/>
        <v>0</v>
      </c>
      <c r="BH149" s="144">
        <f t="shared" si="6"/>
        <v>0</v>
      </c>
      <c r="BI149" s="144">
        <f t="shared" si="7"/>
        <v>0</v>
      </c>
      <c r="BJ149" s="13" t="s">
        <v>90</v>
      </c>
      <c r="BK149" s="145">
        <f t="shared" si="8"/>
        <v>0</v>
      </c>
      <c r="BL149" s="13" t="s">
        <v>183</v>
      </c>
      <c r="BM149" s="143" t="s">
        <v>620</v>
      </c>
    </row>
    <row r="150" spans="2:65" s="1" customFormat="1" ht="16.5" customHeight="1" x14ac:dyDescent="0.2">
      <c r="B150" s="133"/>
      <c r="C150" s="146" t="s">
        <v>155</v>
      </c>
      <c r="D150" s="146" t="s">
        <v>145</v>
      </c>
      <c r="E150" s="147" t="s">
        <v>529</v>
      </c>
      <c r="F150" s="148" t="s">
        <v>530</v>
      </c>
      <c r="G150" s="149" t="s">
        <v>150</v>
      </c>
      <c r="H150" s="150">
        <v>472</v>
      </c>
      <c r="I150" s="150"/>
      <c r="J150" s="150"/>
      <c r="K150" s="148"/>
      <c r="L150" s="151"/>
      <c r="M150" s="152" t="s">
        <v>1</v>
      </c>
      <c r="N150" s="153" t="s">
        <v>35</v>
      </c>
      <c r="O150" s="141">
        <v>0</v>
      </c>
      <c r="P150" s="141">
        <f t="shared" si="0"/>
        <v>0</v>
      </c>
      <c r="Q150" s="141">
        <v>9.6000000000000002E-4</v>
      </c>
      <c r="R150" s="141">
        <f t="shared" si="1"/>
        <v>0.45312000000000002</v>
      </c>
      <c r="S150" s="141">
        <v>0</v>
      </c>
      <c r="T150" s="142">
        <f t="shared" si="2"/>
        <v>0</v>
      </c>
      <c r="W150" s="158">
        <f t="shared" si="9"/>
        <v>0</v>
      </c>
      <c r="AR150" s="143" t="s">
        <v>421</v>
      </c>
      <c r="AT150" s="143" t="s">
        <v>145</v>
      </c>
      <c r="AU150" s="143" t="s">
        <v>90</v>
      </c>
      <c r="AY150" s="13" t="s">
        <v>131</v>
      </c>
      <c r="BE150" s="144">
        <f t="shared" si="3"/>
        <v>0</v>
      </c>
      <c r="BF150" s="144">
        <f t="shared" si="4"/>
        <v>0</v>
      </c>
      <c r="BG150" s="144">
        <f t="shared" si="5"/>
        <v>0</v>
      </c>
      <c r="BH150" s="144">
        <f t="shared" si="6"/>
        <v>0</v>
      </c>
      <c r="BI150" s="144">
        <f t="shared" si="7"/>
        <v>0</v>
      </c>
      <c r="BJ150" s="13" t="s">
        <v>90</v>
      </c>
      <c r="BK150" s="145">
        <f t="shared" si="8"/>
        <v>0</v>
      </c>
      <c r="BL150" s="13" t="s">
        <v>183</v>
      </c>
      <c r="BM150" s="143" t="s">
        <v>621</v>
      </c>
    </row>
    <row r="151" spans="2:65" s="11" customFormat="1" ht="22.9" customHeight="1" x14ac:dyDescent="0.2">
      <c r="B151" s="121"/>
      <c r="D151" s="122" t="s">
        <v>67</v>
      </c>
      <c r="E151" s="131" t="s">
        <v>466</v>
      </c>
      <c r="F151" s="131" t="s">
        <v>467</v>
      </c>
      <c r="J151" s="132"/>
      <c r="L151" s="121"/>
      <c r="M151" s="125"/>
      <c r="N151" s="126"/>
      <c r="O151" s="126"/>
      <c r="P151" s="127">
        <f>SUM(P152:P174)</f>
        <v>332.61800999999997</v>
      </c>
      <c r="Q151" s="126"/>
      <c r="R151" s="127">
        <f>SUM(R152:R174)</f>
        <v>107.53589620000001</v>
      </c>
      <c r="S151" s="126"/>
      <c r="T151" s="128">
        <f>SUM(T152:T174)</f>
        <v>0</v>
      </c>
      <c r="W151" s="158">
        <f t="shared" si="9"/>
        <v>0</v>
      </c>
      <c r="AR151" s="122" t="s">
        <v>137</v>
      </c>
      <c r="AT151" s="129" t="s">
        <v>67</v>
      </c>
      <c r="AU151" s="129" t="s">
        <v>76</v>
      </c>
      <c r="AY151" s="122" t="s">
        <v>131</v>
      </c>
      <c r="BK151" s="130">
        <f>SUM(BK152:BK174)</f>
        <v>0</v>
      </c>
    </row>
    <row r="152" spans="2:65" s="1" customFormat="1" ht="24" customHeight="1" x14ac:dyDescent="0.2">
      <c r="B152" s="133"/>
      <c r="C152" s="134" t="s">
        <v>178</v>
      </c>
      <c r="D152" s="134" t="s">
        <v>133</v>
      </c>
      <c r="E152" s="135" t="s">
        <v>468</v>
      </c>
      <c r="F152" s="136" t="s">
        <v>469</v>
      </c>
      <c r="G152" s="137" t="s">
        <v>470</v>
      </c>
      <c r="H152" s="138">
        <v>0.35</v>
      </c>
      <c r="I152" s="138"/>
      <c r="J152" s="138"/>
      <c r="K152" s="136"/>
      <c r="L152" s="25"/>
      <c r="M152" s="139" t="s">
        <v>1</v>
      </c>
      <c r="N152" s="140" t="s">
        <v>35</v>
      </c>
      <c r="O152" s="141">
        <v>3.3980000000000001</v>
      </c>
      <c r="P152" s="141">
        <f t="shared" ref="P152:P174" si="10">O152*H152</f>
        <v>1.1893</v>
      </c>
      <c r="Q152" s="141">
        <v>0</v>
      </c>
      <c r="R152" s="141">
        <f t="shared" ref="R152:R174" si="11">Q152*H152</f>
        <v>0</v>
      </c>
      <c r="S152" s="141">
        <v>0</v>
      </c>
      <c r="T152" s="142">
        <f t="shared" ref="T152:T174" si="12">S152*H152</f>
        <v>0</v>
      </c>
      <c r="W152" s="158">
        <f t="shared" si="9"/>
        <v>0</v>
      </c>
      <c r="AR152" s="143" t="s">
        <v>183</v>
      </c>
      <c r="AT152" s="143" t="s">
        <v>133</v>
      </c>
      <c r="AU152" s="143" t="s">
        <v>90</v>
      </c>
      <c r="AY152" s="13" t="s">
        <v>131</v>
      </c>
      <c r="BE152" s="144">
        <f t="shared" ref="BE152:BE174" si="13">IF(N152="základná",J152,0)</f>
        <v>0</v>
      </c>
      <c r="BF152" s="144">
        <f t="shared" ref="BF152:BF174" si="14">IF(N152="znížená",J152,0)</f>
        <v>0</v>
      </c>
      <c r="BG152" s="144">
        <f t="shared" ref="BG152:BG174" si="15">IF(N152="zákl. prenesená",J152,0)</f>
        <v>0</v>
      </c>
      <c r="BH152" s="144">
        <f t="shared" ref="BH152:BH174" si="16">IF(N152="zníž. prenesená",J152,0)</f>
        <v>0</v>
      </c>
      <c r="BI152" s="144">
        <f t="shared" ref="BI152:BI174" si="17">IF(N152="nulová",J152,0)</f>
        <v>0</v>
      </c>
      <c r="BJ152" s="13" t="s">
        <v>90</v>
      </c>
      <c r="BK152" s="145">
        <f t="shared" ref="BK152:BK174" si="18">ROUND(I152*H152,3)</f>
        <v>0</v>
      </c>
      <c r="BL152" s="13" t="s">
        <v>183</v>
      </c>
      <c r="BM152" s="143" t="s">
        <v>622</v>
      </c>
    </row>
    <row r="153" spans="2:65" s="1" customFormat="1" ht="16.5" customHeight="1" x14ac:dyDescent="0.2">
      <c r="B153" s="133"/>
      <c r="C153" s="146" t="s">
        <v>157</v>
      </c>
      <c r="D153" s="146" t="s">
        <v>145</v>
      </c>
      <c r="E153" s="147" t="s">
        <v>471</v>
      </c>
      <c r="F153" s="148" t="s">
        <v>472</v>
      </c>
      <c r="G153" s="149" t="s">
        <v>234</v>
      </c>
      <c r="H153" s="150">
        <v>17</v>
      </c>
      <c r="I153" s="150"/>
      <c r="J153" s="150"/>
      <c r="K153" s="148"/>
      <c r="L153" s="151"/>
      <c r="M153" s="152" t="s">
        <v>1</v>
      </c>
      <c r="N153" s="153" t="s">
        <v>35</v>
      </c>
      <c r="O153" s="141">
        <v>0</v>
      </c>
      <c r="P153" s="141">
        <f t="shared" si="10"/>
        <v>0</v>
      </c>
      <c r="Q153" s="141">
        <v>2.5000000000000001E-2</v>
      </c>
      <c r="R153" s="141">
        <f t="shared" si="11"/>
        <v>0.42500000000000004</v>
      </c>
      <c r="S153" s="141">
        <v>0</v>
      </c>
      <c r="T153" s="142">
        <f t="shared" si="12"/>
        <v>0</v>
      </c>
      <c r="W153" s="158">
        <f t="shared" si="9"/>
        <v>0</v>
      </c>
      <c r="AR153" s="143" t="s">
        <v>421</v>
      </c>
      <c r="AT153" s="143" t="s">
        <v>145</v>
      </c>
      <c r="AU153" s="143" t="s">
        <v>90</v>
      </c>
      <c r="AY153" s="13" t="s">
        <v>131</v>
      </c>
      <c r="BE153" s="144">
        <f t="shared" si="13"/>
        <v>0</v>
      </c>
      <c r="BF153" s="144">
        <f t="shared" si="14"/>
        <v>0</v>
      </c>
      <c r="BG153" s="144">
        <f t="shared" si="15"/>
        <v>0</v>
      </c>
      <c r="BH153" s="144">
        <f t="shared" si="16"/>
        <v>0</v>
      </c>
      <c r="BI153" s="144">
        <f t="shared" si="17"/>
        <v>0</v>
      </c>
      <c r="BJ153" s="13" t="s">
        <v>90</v>
      </c>
      <c r="BK153" s="145">
        <f t="shared" si="18"/>
        <v>0</v>
      </c>
      <c r="BL153" s="13" t="s">
        <v>183</v>
      </c>
      <c r="BM153" s="143" t="s">
        <v>623</v>
      </c>
    </row>
    <row r="154" spans="2:65" s="1" customFormat="1" ht="16.5" customHeight="1" x14ac:dyDescent="0.2">
      <c r="B154" s="133"/>
      <c r="C154" s="134" t="s">
        <v>181</v>
      </c>
      <c r="D154" s="134" t="s">
        <v>133</v>
      </c>
      <c r="E154" s="135" t="s">
        <v>473</v>
      </c>
      <c r="F154" s="136" t="s">
        <v>624</v>
      </c>
      <c r="G154" s="137" t="s">
        <v>136</v>
      </c>
      <c r="H154" s="138">
        <v>0.06</v>
      </c>
      <c r="I154" s="138"/>
      <c r="J154" s="138"/>
      <c r="K154" s="136"/>
      <c r="L154" s="25"/>
      <c r="M154" s="139" t="s">
        <v>1</v>
      </c>
      <c r="N154" s="140" t="s">
        <v>35</v>
      </c>
      <c r="O154" s="141">
        <v>2.9209999999999998</v>
      </c>
      <c r="P154" s="141">
        <f t="shared" si="10"/>
        <v>0.17525999999999997</v>
      </c>
      <c r="Q154" s="141">
        <v>0</v>
      </c>
      <c r="R154" s="141">
        <f t="shared" si="11"/>
        <v>0</v>
      </c>
      <c r="S154" s="141">
        <v>0</v>
      </c>
      <c r="T154" s="142">
        <f t="shared" si="12"/>
        <v>0</v>
      </c>
      <c r="W154" s="158">
        <f t="shared" si="9"/>
        <v>0</v>
      </c>
      <c r="AR154" s="143" t="s">
        <v>183</v>
      </c>
      <c r="AT154" s="143" t="s">
        <v>133</v>
      </c>
      <c r="AU154" s="143" t="s">
        <v>90</v>
      </c>
      <c r="AY154" s="13" t="s">
        <v>131</v>
      </c>
      <c r="BE154" s="144">
        <f t="shared" si="13"/>
        <v>0</v>
      </c>
      <c r="BF154" s="144">
        <f t="shared" si="14"/>
        <v>0</v>
      </c>
      <c r="BG154" s="144">
        <f t="shared" si="15"/>
        <v>0</v>
      </c>
      <c r="BH154" s="144">
        <f t="shared" si="16"/>
        <v>0</v>
      </c>
      <c r="BI154" s="144">
        <f t="shared" si="17"/>
        <v>0</v>
      </c>
      <c r="BJ154" s="13" t="s">
        <v>90</v>
      </c>
      <c r="BK154" s="145">
        <f t="shared" si="18"/>
        <v>0</v>
      </c>
      <c r="BL154" s="13" t="s">
        <v>183</v>
      </c>
      <c r="BM154" s="143" t="s">
        <v>625</v>
      </c>
    </row>
    <row r="155" spans="2:65" s="1" customFormat="1" ht="24" customHeight="1" x14ac:dyDescent="0.2">
      <c r="B155" s="133"/>
      <c r="C155" s="134" t="s">
        <v>158</v>
      </c>
      <c r="D155" s="134" t="s">
        <v>133</v>
      </c>
      <c r="E155" s="135" t="s">
        <v>626</v>
      </c>
      <c r="F155" s="136" t="s">
        <v>627</v>
      </c>
      <c r="G155" s="137" t="s">
        <v>136</v>
      </c>
      <c r="H155" s="138">
        <v>18.399999999999999</v>
      </c>
      <c r="I155" s="138"/>
      <c r="J155" s="138"/>
      <c r="K155" s="136"/>
      <c r="L155" s="25"/>
      <c r="M155" s="139" t="s">
        <v>1</v>
      </c>
      <c r="N155" s="140" t="s">
        <v>35</v>
      </c>
      <c r="O155" s="141">
        <v>2.7294999999999998</v>
      </c>
      <c r="P155" s="141">
        <f t="shared" si="10"/>
        <v>50.222799999999992</v>
      </c>
      <c r="Q155" s="141">
        <v>0</v>
      </c>
      <c r="R155" s="141">
        <f t="shared" si="11"/>
        <v>0</v>
      </c>
      <c r="S155" s="141">
        <v>0</v>
      </c>
      <c r="T155" s="142">
        <f t="shared" si="12"/>
        <v>0</v>
      </c>
      <c r="W155" s="158">
        <f t="shared" si="9"/>
        <v>0</v>
      </c>
      <c r="AR155" s="143" t="s">
        <v>183</v>
      </c>
      <c r="AT155" s="143" t="s">
        <v>133</v>
      </c>
      <c r="AU155" s="143" t="s">
        <v>90</v>
      </c>
      <c r="AY155" s="13" t="s">
        <v>131</v>
      </c>
      <c r="BE155" s="144">
        <f t="shared" si="13"/>
        <v>0</v>
      </c>
      <c r="BF155" s="144">
        <f t="shared" si="14"/>
        <v>0</v>
      </c>
      <c r="BG155" s="144">
        <f t="shared" si="15"/>
        <v>0</v>
      </c>
      <c r="BH155" s="144">
        <f t="shared" si="16"/>
        <v>0</v>
      </c>
      <c r="BI155" s="144">
        <f t="shared" si="17"/>
        <v>0</v>
      </c>
      <c r="BJ155" s="13" t="s">
        <v>90</v>
      </c>
      <c r="BK155" s="145">
        <f t="shared" si="18"/>
        <v>0</v>
      </c>
      <c r="BL155" s="13" t="s">
        <v>183</v>
      </c>
      <c r="BM155" s="143" t="s">
        <v>628</v>
      </c>
    </row>
    <row r="156" spans="2:65" s="1" customFormat="1" ht="24" customHeight="1" x14ac:dyDescent="0.2">
      <c r="B156" s="133"/>
      <c r="C156" s="134" t="s">
        <v>184</v>
      </c>
      <c r="D156" s="134" t="s">
        <v>133</v>
      </c>
      <c r="E156" s="135" t="s">
        <v>629</v>
      </c>
      <c r="F156" s="136" t="s">
        <v>630</v>
      </c>
      <c r="G156" s="137" t="s">
        <v>136</v>
      </c>
      <c r="H156" s="138">
        <v>12.39</v>
      </c>
      <c r="I156" s="138"/>
      <c r="J156" s="138"/>
      <c r="K156" s="136"/>
      <c r="L156" s="25"/>
      <c r="M156" s="139" t="s">
        <v>1</v>
      </c>
      <c r="N156" s="140" t="s">
        <v>35</v>
      </c>
      <c r="O156" s="141">
        <v>2.1219999999999999</v>
      </c>
      <c r="P156" s="141">
        <f t="shared" si="10"/>
        <v>26.29158</v>
      </c>
      <c r="Q156" s="141">
        <v>0</v>
      </c>
      <c r="R156" s="141">
        <f t="shared" si="11"/>
        <v>0</v>
      </c>
      <c r="S156" s="141">
        <v>0</v>
      </c>
      <c r="T156" s="142">
        <f t="shared" si="12"/>
        <v>0</v>
      </c>
      <c r="W156" s="158">
        <f t="shared" si="9"/>
        <v>0</v>
      </c>
      <c r="AR156" s="143" t="s">
        <v>183</v>
      </c>
      <c r="AT156" s="143" t="s">
        <v>133</v>
      </c>
      <c r="AU156" s="143" t="s">
        <v>90</v>
      </c>
      <c r="AY156" s="13" t="s">
        <v>131</v>
      </c>
      <c r="BE156" s="144">
        <f t="shared" si="13"/>
        <v>0</v>
      </c>
      <c r="BF156" s="144">
        <f t="shared" si="14"/>
        <v>0</v>
      </c>
      <c r="BG156" s="144">
        <f t="shared" si="15"/>
        <v>0</v>
      </c>
      <c r="BH156" s="144">
        <f t="shared" si="16"/>
        <v>0</v>
      </c>
      <c r="BI156" s="144">
        <f t="shared" si="17"/>
        <v>0</v>
      </c>
      <c r="BJ156" s="13" t="s">
        <v>90</v>
      </c>
      <c r="BK156" s="145">
        <f t="shared" si="18"/>
        <v>0</v>
      </c>
      <c r="BL156" s="13" t="s">
        <v>183</v>
      </c>
      <c r="BM156" s="143" t="s">
        <v>631</v>
      </c>
    </row>
    <row r="157" spans="2:65" s="1" customFormat="1" ht="16.5" customHeight="1" x14ac:dyDescent="0.2">
      <c r="B157" s="133"/>
      <c r="C157" s="146" t="s">
        <v>160</v>
      </c>
      <c r="D157" s="146" t="s">
        <v>145</v>
      </c>
      <c r="E157" s="147" t="s">
        <v>632</v>
      </c>
      <c r="F157" s="148" t="s">
        <v>633</v>
      </c>
      <c r="G157" s="149" t="s">
        <v>192</v>
      </c>
      <c r="H157" s="150">
        <v>2.1659999999999999</v>
      </c>
      <c r="I157" s="150"/>
      <c r="J157" s="150"/>
      <c r="K157" s="148"/>
      <c r="L157" s="151"/>
      <c r="M157" s="152" t="s">
        <v>1</v>
      </c>
      <c r="N157" s="153" t="s">
        <v>35</v>
      </c>
      <c r="O157" s="141">
        <v>0</v>
      </c>
      <c r="P157" s="141">
        <f t="shared" si="10"/>
        <v>0</v>
      </c>
      <c r="Q157" s="141">
        <v>1</v>
      </c>
      <c r="R157" s="141">
        <f t="shared" si="11"/>
        <v>2.1659999999999999</v>
      </c>
      <c r="S157" s="141">
        <v>0</v>
      </c>
      <c r="T157" s="142">
        <f t="shared" si="12"/>
        <v>0</v>
      </c>
      <c r="W157" s="158">
        <f t="shared" si="9"/>
        <v>0</v>
      </c>
      <c r="AR157" s="143" t="s">
        <v>421</v>
      </c>
      <c r="AT157" s="143" t="s">
        <v>145</v>
      </c>
      <c r="AU157" s="143" t="s">
        <v>90</v>
      </c>
      <c r="AY157" s="13" t="s">
        <v>131</v>
      </c>
      <c r="BE157" s="144">
        <f t="shared" si="13"/>
        <v>0</v>
      </c>
      <c r="BF157" s="144">
        <f t="shared" si="14"/>
        <v>0</v>
      </c>
      <c r="BG157" s="144">
        <f t="shared" si="15"/>
        <v>0</v>
      </c>
      <c r="BH157" s="144">
        <f t="shared" si="16"/>
        <v>0</v>
      </c>
      <c r="BI157" s="144">
        <f t="shared" si="17"/>
        <v>0</v>
      </c>
      <c r="BJ157" s="13" t="s">
        <v>90</v>
      </c>
      <c r="BK157" s="145">
        <f t="shared" si="18"/>
        <v>0</v>
      </c>
      <c r="BL157" s="13" t="s">
        <v>183</v>
      </c>
      <c r="BM157" s="143" t="s">
        <v>634</v>
      </c>
    </row>
    <row r="158" spans="2:65" s="1" customFormat="1" ht="24" customHeight="1" x14ac:dyDescent="0.2">
      <c r="B158" s="133"/>
      <c r="C158" s="146" t="s">
        <v>187</v>
      </c>
      <c r="D158" s="146" t="s">
        <v>145</v>
      </c>
      <c r="E158" s="147" t="s">
        <v>635</v>
      </c>
      <c r="F158" s="148" t="s">
        <v>636</v>
      </c>
      <c r="G158" s="149" t="s">
        <v>136</v>
      </c>
      <c r="H158" s="150">
        <v>12.39</v>
      </c>
      <c r="I158" s="150"/>
      <c r="J158" s="150"/>
      <c r="K158" s="148"/>
      <c r="L158" s="151"/>
      <c r="M158" s="152" t="s">
        <v>1</v>
      </c>
      <c r="N158" s="153" t="s">
        <v>35</v>
      </c>
      <c r="O158" s="141">
        <v>0</v>
      </c>
      <c r="P158" s="141">
        <f t="shared" si="10"/>
        <v>0</v>
      </c>
      <c r="Q158" s="141">
        <v>2.1465800000000002</v>
      </c>
      <c r="R158" s="141">
        <f t="shared" si="11"/>
        <v>26.596126200000004</v>
      </c>
      <c r="S158" s="141">
        <v>0</v>
      </c>
      <c r="T158" s="142">
        <f t="shared" si="12"/>
        <v>0</v>
      </c>
      <c r="W158" s="158">
        <f t="shared" si="9"/>
        <v>0</v>
      </c>
      <c r="AR158" s="143" t="s">
        <v>421</v>
      </c>
      <c r="AT158" s="143" t="s">
        <v>145</v>
      </c>
      <c r="AU158" s="143" t="s">
        <v>90</v>
      </c>
      <c r="AY158" s="13" t="s">
        <v>131</v>
      </c>
      <c r="BE158" s="144">
        <f t="shared" si="13"/>
        <v>0</v>
      </c>
      <c r="BF158" s="144">
        <f t="shared" si="14"/>
        <v>0</v>
      </c>
      <c r="BG158" s="144">
        <f t="shared" si="15"/>
        <v>0</v>
      </c>
      <c r="BH158" s="144">
        <f t="shared" si="16"/>
        <v>0</v>
      </c>
      <c r="BI158" s="144">
        <f t="shared" si="17"/>
        <v>0</v>
      </c>
      <c r="BJ158" s="13" t="s">
        <v>90</v>
      </c>
      <c r="BK158" s="145">
        <f t="shared" si="18"/>
        <v>0</v>
      </c>
      <c r="BL158" s="13" t="s">
        <v>183</v>
      </c>
      <c r="BM158" s="143" t="s">
        <v>637</v>
      </c>
    </row>
    <row r="159" spans="2:65" s="1" customFormat="1" ht="16.5" customHeight="1" x14ac:dyDescent="0.2">
      <c r="B159" s="133"/>
      <c r="C159" s="146" t="s">
        <v>161</v>
      </c>
      <c r="D159" s="146" t="s">
        <v>145</v>
      </c>
      <c r="E159" s="147" t="s">
        <v>638</v>
      </c>
      <c r="F159" s="148" t="s">
        <v>639</v>
      </c>
      <c r="G159" s="149" t="s">
        <v>234</v>
      </c>
      <c r="H159" s="150">
        <v>17.7</v>
      </c>
      <c r="I159" s="150"/>
      <c r="J159" s="150"/>
      <c r="K159" s="148"/>
      <c r="L159" s="151"/>
      <c r="M159" s="152" t="s">
        <v>1</v>
      </c>
      <c r="N159" s="153" t="s">
        <v>35</v>
      </c>
      <c r="O159" s="141">
        <v>0</v>
      </c>
      <c r="P159" s="141">
        <f t="shared" si="10"/>
        <v>0</v>
      </c>
      <c r="Q159" s="141">
        <v>0</v>
      </c>
      <c r="R159" s="141">
        <f t="shared" si="11"/>
        <v>0</v>
      </c>
      <c r="S159" s="141">
        <v>0</v>
      </c>
      <c r="T159" s="142">
        <f t="shared" si="12"/>
        <v>0</v>
      </c>
      <c r="W159" s="158">
        <f t="shared" si="9"/>
        <v>0</v>
      </c>
      <c r="AR159" s="143" t="s">
        <v>421</v>
      </c>
      <c r="AT159" s="143" t="s">
        <v>145</v>
      </c>
      <c r="AU159" s="143" t="s">
        <v>90</v>
      </c>
      <c r="AY159" s="13" t="s">
        <v>131</v>
      </c>
      <c r="BE159" s="144">
        <f t="shared" si="13"/>
        <v>0</v>
      </c>
      <c r="BF159" s="144">
        <f t="shared" si="14"/>
        <v>0</v>
      </c>
      <c r="BG159" s="144">
        <f t="shared" si="15"/>
        <v>0</v>
      </c>
      <c r="BH159" s="144">
        <f t="shared" si="16"/>
        <v>0</v>
      </c>
      <c r="BI159" s="144">
        <f t="shared" si="17"/>
        <v>0</v>
      </c>
      <c r="BJ159" s="13" t="s">
        <v>90</v>
      </c>
      <c r="BK159" s="145">
        <f t="shared" si="18"/>
        <v>0</v>
      </c>
      <c r="BL159" s="13" t="s">
        <v>183</v>
      </c>
      <c r="BM159" s="143" t="s">
        <v>640</v>
      </c>
    </row>
    <row r="160" spans="2:65" s="1" customFormat="1" ht="24" customHeight="1" x14ac:dyDescent="0.2">
      <c r="B160" s="133"/>
      <c r="C160" s="146" t="s">
        <v>190</v>
      </c>
      <c r="D160" s="146" t="s">
        <v>145</v>
      </c>
      <c r="E160" s="147" t="s">
        <v>641</v>
      </c>
      <c r="F160" s="148" t="s">
        <v>642</v>
      </c>
      <c r="G160" s="149" t="s">
        <v>136</v>
      </c>
      <c r="H160" s="150">
        <v>1.502</v>
      </c>
      <c r="I160" s="150"/>
      <c r="J160" s="150"/>
      <c r="K160" s="148"/>
      <c r="L160" s="151"/>
      <c r="M160" s="152" t="s">
        <v>1</v>
      </c>
      <c r="N160" s="153" t="s">
        <v>35</v>
      </c>
      <c r="O160" s="141">
        <v>0</v>
      </c>
      <c r="P160" s="141">
        <f t="shared" si="10"/>
        <v>0</v>
      </c>
      <c r="Q160" s="141">
        <v>0.55000000000000004</v>
      </c>
      <c r="R160" s="141">
        <f t="shared" si="11"/>
        <v>0.82610000000000006</v>
      </c>
      <c r="S160" s="141">
        <v>0</v>
      </c>
      <c r="T160" s="142">
        <f t="shared" si="12"/>
        <v>0</v>
      </c>
      <c r="W160" s="158">
        <f t="shared" si="9"/>
        <v>0</v>
      </c>
      <c r="AR160" s="143" t="s">
        <v>421</v>
      </c>
      <c r="AT160" s="143" t="s">
        <v>145</v>
      </c>
      <c r="AU160" s="143" t="s">
        <v>90</v>
      </c>
      <c r="AY160" s="13" t="s">
        <v>131</v>
      </c>
      <c r="BE160" s="144">
        <f t="shared" si="13"/>
        <v>0</v>
      </c>
      <c r="BF160" s="144">
        <f t="shared" si="14"/>
        <v>0</v>
      </c>
      <c r="BG160" s="144">
        <f t="shared" si="15"/>
        <v>0</v>
      </c>
      <c r="BH160" s="144">
        <f t="shared" si="16"/>
        <v>0</v>
      </c>
      <c r="BI160" s="144">
        <f t="shared" si="17"/>
        <v>0</v>
      </c>
      <c r="BJ160" s="13" t="s">
        <v>90</v>
      </c>
      <c r="BK160" s="145">
        <f t="shared" si="18"/>
        <v>0</v>
      </c>
      <c r="BL160" s="13" t="s">
        <v>183</v>
      </c>
      <c r="BM160" s="143" t="s">
        <v>643</v>
      </c>
    </row>
    <row r="161" spans="2:65" s="1" customFormat="1" ht="16.5" customHeight="1" x14ac:dyDescent="0.2">
      <c r="B161" s="133"/>
      <c r="C161" s="146" t="s">
        <v>163</v>
      </c>
      <c r="D161" s="146" t="s">
        <v>145</v>
      </c>
      <c r="E161" s="147" t="s">
        <v>644</v>
      </c>
      <c r="F161" s="148" t="s">
        <v>645</v>
      </c>
      <c r="G161" s="149" t="s">
        <v>234</v>
      </c>
      <c r="H161" s="150">
        <v>333.24799999999999</v>
      </c>
      <c r="I161" s="150"/>
      <c r="J161" s="150"/>
      <c r="K161" s="148"/>
      <c r="L161" s="151"/>
      <c r="M161" s="152" t="s">
        <v>1</v>
      </c>
      <c r="N161" s="153" t="s">
        <v>35</v>
      </c>
      <c r="O161" s="141">
        <v>0</v>
      </c>
      <c r="P161" s="141">
        <f t="shared" si="10"/>
        <v>0</v>
      </c>
      <c r="Q161" s="141">
        <v>0</v>
      </c>
      <c r="R161" s="141">
        <f t="shared" si="11"/>
        <v>0</v>
      </c>
      <c r="S161" s="141">
        <v>0</v>
      </c>
      <c r="T161" s="142">
        <f t="shared" si="12"/>
        <v>0</v>
      </c>
      <c r="W161" s="158">
        <f t="shared" si="9"/>
        <v>0</v>
      </c>
      <c r="AR161" s="143" t="s">
        <v>421</v>
      </c>
      <c r="AT161" s="143" t="s">
        <v>145</v>
      </c>
      <c r="AU161" s="143" t="s">
        <v>90</v>
      </c>
      <c r="AY161" s="13" t="s">
        <v>131</v>
      </c>
      <c r="BE161" s="144">
        <f t="shared" si="13"/>
        <v>0</v>
      </c>
      <c r="BF161" s="144">
        <f t="shared" si="14"/>
        <v>0</v>
      </c>
      <c r="BG161" s="144">
        <f t="shared" si="15"/>
        <v>0</v>
      </c>
      <c r="BH161" s="144">
        <f t="shared" si="16"/>
        <v>0</v>
      </c>
      <c r="BI161" s="144">
        <f t="shared" si="17"/>
        <v>0</v>
      </c>
      <c r="BJ161" s="13" t="s">
        <v>90</v>
      </c>
      <c r="BK161" s="145">
        <f t="shared" si="18"/>
        <v>0</v>
      </c>
      <c r="BL161" s="13" t="s">
        <v>183</v>
      </c>
      <c r="BM161" s="143" t="s">
        <v>646</v>
      </c>
    </row>
    <row r="162" spans="2:65" s="1" customFormat="1" ht="24" customHeight="1" x14ac:dyDescent="0.2">
      <c r="B162" s="133"/>
      <c r="C162" s="134" t="s">
        <v>194</v>
      </c>
      <c r="D162" s="134" t="s">
        <v>133</v>
      </c>
      <c r="E162" s="135" t="s">
        <v>474</v>
      </c>
      <c r="F162" s="136" t="s">
        <v>475</v>
      </c>
      <c r="G162" s="137" t="s">
        <v>150</v>
      </c>
      <c r="H162" s="138">
        <v>368</v>
      </c>
      <c r="I162" s="138"/>
      <c r="J162" s="138"/>
      <c r="K162" s="136"/>
      <c r="L162" s="25"/>
      <c r="M162" s="139" t="s">
        <v>1</v>
      </c>
      <c r="N162" s="140" t="s">
        <v>35</v>
      </c>
      <c r="O162" s="141">
        <v>0.33245999999999998</v>
      </c>
      <c r="P162" s="141">
        <f t="shared" si="10"/>
        <v>122.34527999999999</v>
      </c>
      <c r="Q162" s="141">
        <v>0</v>
      </c>
      <c r="R162" s="141">
        <f t="shared" si="11"/>
        <v>0</v>
      </c>
      <c r="S162" s="141">
        <v>0</v>
      </c>
      <c r="T162" s="142">
        <f t="shared" si="12"/>
        <v>0</v>
      </c>
      <c r="W162" s="158">
        <f t="shared" si="9"/>
        <v>0</v>
      </c>
      <c r="AR162" s="143" t="s">
        <v>183</v>
      </c>
      <c r="AT162" s="143" t="s">
        <v>133</v>
      </c>
      <c r="AU162" s="143" t="s">
        <v>90</v>
      </c>
      <c r="AY162" s="13" t="s">
        <v>131</v>
      </c>
      <c r="BE162" s="144">
        <f t="shared" si="13"/>
        <v>0</v>
      </c>
      <c r="BF162" s="144">
        <f t="shared" si="14"/>
        <v>0</v>
      </c>
      <c r="BG162" s="144">
        <f t="shared" si="15"/>
        <v>0</v>
      </c>
      <c r="BH162" s="144">
        <f t="shared" si="16"/>
        <v>0</v>
      </c>
      <c r="BI162" s="144">
        <f t="shared" si="17"/>
        <v>0</v>
      </c>
      <c r="BJ162" s="13" t="s">
        <v>90</v>
      </c>
      <c r="BK162" s="145">
        <f t="shared" si="18"/>
        <v>0</v>
      </c>
      <c r="BL162" s="13" t="s">
        <v>183</v>
      </c>
      <c r="BM162" s="143" t="s">
        <v>647</v>
      </c>
    </row>
    <row r="163" spans="2:65" s="1" customFormat="1" ht="24" customHeight="1" x14ac:dyDescent="0.2">
      <c r="B163" s="133"/>
      <c r="C163" s="134" t="s">
        <v>164</v>
      </c>
      <c r="D163" s="134" t="s">
        <v>133</v>
      </c>
      <c r="E163" s="135" t="s">
        <v>476</v>
      </c>
      <c r="F163" s="136" t="s">
        <v>477</v>
      </c>
      <c r="G163" s="137" t="s">
        <v>150</v>
      </c>
      <c r="H163" s="138">
        <v>368</v>
      </c>
      <c r="I163" s="138"/>
      <c r="J163" s="138"/>
      <c r="K163" s="136"/>
      <c r="L163" s="25"/>
      <c r="M163" s="139" t="s">
        <v>1</v>
      </c>
      <c r="N163" s="140" t="s">
        <v>35</v>
      </c>
      <c r="O163" s="141">
        <v>0.14699999999999999</v>
      </c>
      <c r="P163" s="141">
        <f t="shared" si="10"/>
        <v>54.095999999999997</v>
      </c>
      <c r="Q163" s="141">
        <v>0</v>
      </c>
      <c r="R163" s="141">
        <f t="shared" si="11"/>
        <v>0</v>
      </c>
      <c r="S163" s="141">
        <v>0</v>
      </c>
      <c r="T163" s="142">
        <f t="shared" si="12"/>
        <v>0</v>
      </c>
      <c r="W163" s="158">
        <f t="shared" si="9"/>
        <v>0</v>
      </c>
      <c r="AR163" s="143" t="s">
        <v>183</v>
      </c>
      <c r="AT163" s="143" t="s">
        <v>133</v>
      </c>
      <c r="AU163" s="143" t="s">
        <v>90</v>
      </c>
      <c r="AY163" s="13" t="s">
        <v>131</v>
      </c>
      <c r="BE163" s="144">
        <f t="shared" si="13"/>
        <v>0</v>
      </c>
      <c r="BF163" s="144">
        <f t="shared" si="14"/>
        <v>0</v>
      </c>
      <c r="BG163" s="144">
        <f t="shared" si="15"/>
        <v>0</v>
      </c>
      <c r="BH163" s="144">
        <f t="shared" si="16"/>
        <v>0</v>
      </c>
      <c r="BI163" s="144">
        <f t="shared" si="17"/>
        <v>0</v>
      </c>
      <c r="BJ163" s="13" t="s">
        <v>90</v>
      </c>
      <c r="BK163" s="145">
        <f t="shared" si="18"/>
        <v>0</v>
      </c>
      <c r="BL163" s="13" t="s">
        <v>183</v>
      </c>
      <c r="BM163" s="143" t="s">
        <v>648</v>
      </c>
    </row>
    <row r="164" spans="2:65" s="1" customFormat="1" ht="16.5" customHeight="1" x14ac:dyDescent="0.2">
      <c r="B164" s="133"/>
      <c r="C164" s="146" t="s">
        <v>289</v>
      </c>
      <c r="D164" s="146" t="s">
        <v>145</v>
      </c>
      <c r="E164" s="147" t="s">
        <v>649</v>
      </c>
      <c r="F164" s="148" t="s">
        <v>479</v>
      </c>
      <c r="G164" s="149" t="s">
        <v>192</v>
      </c>
      <c r="H164" s="150">
        <v>46.365000000000002</v>
      </c>
      <c r="I164" s="150"/>
      <c r="J164" s="150"/>
      <c r="K164" s="148"/>
      <c r="L164" s="151"/>
      <c r="M164" s="152" t="s">
        <v>1</v>
      </c>
      <c r="N164" s="153" t="s">
        <v>35</v>
      </c>
      <c r="O164" s="141">
        <v>0</v>
      </c>
      <c r="P164" s="141">
        <f t="shared" si="10"/>
        <v>0</v>
      </c>
      <c r="Q164" s="141">
        <v>1.67</v>
      </c>
      <c r="R164" s="141">
        <f t="shared" si="11"/>
        <v>77.429550000000006</v>
      </c>
      <c r="S164" s="141">
        <v>0</v>
      </c>
      <c r="T164" s="142">
        <f t="shared" si="12"/>
        <v>0</v>
      </c>
      <c r="W164" s="158">
        <f t="shared" si="9"/>
        <v>0</v>
      </c>
      <c r="AR164" s="143" t="s">
        <v>421</v>
      </c>
      <c r="AT164" s="143" t="s">
        <v>145</v>
      </c>
      <c r="AU164" s="143" t="s">
        <v>90</v>
      </c>
      <c r="AY164" s="13" t="s">
        <v>131</v>
      </c>
      <c r="BE164" s="144">
        <f t="shared" si="13"/>
        <v>0</v>
      </c>
      <c r="BF164" s="144">
        <f t="shared" si="14"/>
        <v>0</v>
      </c>
      <c r="BG164" s="144">
        <f t="shared" si="15"/>
        <v>0</v>
      </c>
      <c r="BH164" s="144">
        <f t="shared" si="16"/>
        <v>0</v>
      </c>
      <c r="BI164" s="144">
        <f t="shared" si="17"/>
        <v>0</v>
      </c>
      <c r="BJ164" s="13" t="s">
        <v>90</v>
      </c>
      <c r="BK164" s="145">
        <f t="shared" si="18"/>
        <v>0</v>
      </c>
      <c r="BL164" s="13" t="s">
        <v>183</v>
      </c>
      <c r="BM164" s="143" t="s">
        <v>650</v>
      </c>
    </row>
    <row r="165" spans="2:65" s="1" customFormat="1" ht="16.5" customHeight="1" x14ac:dyDescent="0.2">
      <c r="B165" s="133"/>
      <c r="C165" s="146" t="s">
        <v>166</v>
      </c>
      <c r="D165" s="146" t="s">
        <v>145</v>
      </c>
      <c r="E165" s="147" t="s">
        <v>480</v>
      </c>
      <c r="F165" s="148" t="s">
        <v>481</v>
      </c>
      <c r="G165" s="149" t="s">
        <v>234</v>
      </c>
      <c r="H165" s="150">
        <v>368</v>
      </c>
      <c r="I165" s="150"/>
      <c r="J165" s="150"/>
      <c r="K165" s="148"/>
      <c r="L165" s="151"/>
      <c r="M165" s="152" t="s">
        <v>1</v>
      </c>
      <c r="N165" s="153" t="s">
        <v>35</v>
      </c>
      <c r="O165" s="141">
        <v>0</v>
      </c>
      <c r="P165" s="141">
        <f t="shared" si="10"/>
        <v>0</v>
      </c>
      <c r="Q165" s="141">
        <v>0</v>
      </c>
      <c r="R165" s="141">
        <f t="shared" si="11"/>
        <v>0</v>
      </c>
      <c r="S165" s="141">
        <v>0</v>
      </c>
      <c r="T165" s="142">
        <f t="shared" si="12"/>
        <v>0</v>
      </c>
      <c r="W165" s="158">
        <f t="shared" si="9"/>
        <v>0</v>
      </c>
      <c r="AR165" s="143" t="s">
        <v>421</v>
      </c>
      <c r="AT165" s="143" t="s">
        <v>145</v>
      </c>
      <c r="AU165" s="143" t="s">
        <v>90</v>
      </c>
      <c r="AY165" s="13" t="s">
        <v>131</v>
      </c>
      <c r="BE165" s="144">
        <f t="shared" si="13"/>
        <v>0</v>
      </c>
      <c r="BF165" s="144">
        <f t="shared" si="14"/>
        <v>0</v>
      </c>
      <c r="BG165" s="144">
        <f t="shared" si="15"/>
        <v>0</v>
      </c>
      <c r="BH165" s="144">
        <f t="shared" si="16"/>
        <v>0</v>
      </c>
      <c r="BI165" s="144">
        <f t="shared" si="17"/>
        <v>0</v>
      </c>
      <c r="BJ165" s="13" t="s">
        <v>90</v>
      </c>
      <c r="BK165" s="145">
        <f t="shared" si="18"/>
        <v>0</v>
      </c>
      <c r="BL165" s="13" t="s">
        <v>183</v>
      </c>
      <c r="BM165" s="143" t="s">
        <v>651</v>
      </c>
    </row>
    <row r="166" spans="2:65" s="1" customFormat="1" ht="24" customHeight="1" x14ac:dyDescent="0.2">
      <c r="B166" s="133"/>
      <c r="C166" s="134" t="s">
        <v>296</v>
      </c>
      <c r="D166" s="134" t="s">
        <v>133</v>
      </c>
      <c r="E166" s="135" t="s">
        <v>652</v>
      </c>
      <c r="F166" s="136" t="s">
        <v>483</v>
      </c>
      <c r="G166" s="137" t="s">
        <v>150</v>
      </c>
      <c r="H166" s="138">
        <v>368</v>
      </c>
      <c r="I166" s="138"/>
      <c r="J166" s="138"/>
      <c r="K166" s="136"/>
      <c r="L166" s="25"/>
      <c r="M166" s="139" t="s">
        <v>1</v>
      </c>
      <c r="N166" s="140" t="s">
        <v>35</v>
      </c>
      <c r="O166" s="141">
        <v>0.12529999999999999</v>
      </c>
      <c r="P166" s="141">
        <f t="shared" si="10"/>
        <v>46.110399999999998</v>
      </c>
      <c r="Q166" s="141">
        <v>0</v>
      </c>
      <c r="R166" s="141">
        <f t="shared" si="11"/>
        <v>0</v>
      </c>
      <c r="S166" s="141">
        <v>0</v>
      </c>
      <c r="T166" s="142">
        <f t="shared" si="12"/>
        <v>0</v>
      </c>
      <c r="W166" s="158">
        <f t="shared" si="9"/>
        <v>0</v>
      </c>
      <c r="AR166" s="143" t="s">
        <v>183</v>
      </c>
      <c r="AT166" s="143" t="s">
        <v>133</v>
      </c>
      <c r="AU166" s="143" t="s">
        <v>90</v>
      </c>
      <c r="AY166" s="13" t="s">
        <v>131</v>
      </c>
      <c r="BE166" s="144">
        <f t="shared" si="13"/>
        <v>0</v>
      </c>
      <c r="BF166" s="144">
        <f t="shared" si="14"/>
        <v>0</v>
      </c>
      <c r="BG166" s="144">
        <f t="shared" si="15"/>
        <v>0</v>
      </c>
      <c r="BH166" s="144">
        <f t="shared" si="16"/>
        <v>0</v>
      </c>
      <c r="BI166" s="144">
        <f t="shared" si="17"/>
        <v>0</v>
      </c>
      <c r="BJ166" s="13" t="s">
        <v>90</v>
      </c>
      <c r="BK166" s="145">
        <f t="shared" si="18"/>
        <v>0</v>
      </c>
      <c r="BL166" s="13" t="s">
        <v>183</v>
      </c>
      <c r="BM166" s="143" t="s">
        <v>653</v>
      </c>
    </row>
    <row r="167" spans="2:65" s="1" customFormat="1" ht="24" customHeight="1" x14ac:dyDescent="0.2">
      <c r="B167" s="133"/>
      <c r="C167" s="134" t="s">
        <v>167</v>
      </c>
      <c r="D167" s="134" t="s">
        <v>133</v>
      </c>
      <c r="E167" s="135" t="s">
        <v>484</v>
      </c>
      <c r="F167" s="136" t="s">
        <v>485</v>
      </c>
      <c r="G167" s="137" t="s">
        <v>150</v>
      </c>
      <c r="H167" s="138">
        <v>368</v>
      </c>
      <c r="I167" s="138"/>
      <c r="J167" s="138"/>
      <c r="K167" s="136"/>
      <c r="L167" s="25"/>
      <c r="M167" s="139" t="s">
        <v>1</v>
      </c>
      <c r="N167" s="140" t="s">
        <v>35</v>
      </c>
      <c r="O167" s="141">
        <v>3.3000000000000002E-2</v>
      </c>
      <c r="P167" s="141">
        <f t="shared" si="10"/>
        <v>12.144</v>
      </c>
      <c r="Q167" s="141">
        <v>0</v>
      </c>
      <c r="R167" s="141">
        <f t="shared" si="11"/>
        <v>0</v>
      </c>
      <c r="S167" s="141">
        <v>0</v>
      </c>
      <c r="T167" s="142">
        <f t="shared" si="12"/>
        <v>0</v>
      </c>
      <c r="W167" s="158">
        <f t="shared" si="9"/>
        <v>0</v>
      </c>
      <c r="AR167" s="143" t="s">
        <v>183</v>
      </c>
      <c r="AT167" s="143" t="s">
        <v>133</v>
      </c>
      <c r="AU167" s="143" t="s">
        <v>90</v>
      </c>
      <c r="AY167" s="13" t="s">
        <v>131</v>
      </c>
      <c r="BE167" s="144">
        <f t="shared" si="13"/>
        <v>0</v>
      </c>
      <c r="BF167" s="144">
        <f t="shared" si="14"/>
        <v>0</v>
      </c>
      <c r="BG167" s="144">
        <f t="shared" si="15"/>
        <v>0</v>
      </c>
      <c r="BH167" s="144">
        <f t="shared" si="16"/>
        <v>0</v>
      </c>
      <c r="BI167" s="144">
        <f t="shared" si="17"/>
        <v>0</v>
      </c>
      <c r="BJ167" s="13" t="s">
        <v>90</v>
      </c>
      <c r="BK167" s="145">
        <f t="shared" si="18"/>
        <v>0</v>
      </c>
      <c r="BL167" s="13" t="s">
        <v>183</v>
      </c>
      <c r="BM167" s="143" t="s">
        <v>654</v>
      </c>
    </row>
    <row r="168" spans="2:65" s="1" customFormat="1" ht="24" customHeight="1" x14ac:dyDescent="0.2">
      <c r="B168" s="133"/>
      <c r="C168" s="146" t="s">
        <v>307</v>
      </c>
      <c r="D168" s="146" t="s">
        <v>145</v>
      </c>
      <c r="E168" s="147" t="s">
        <v>486</v>
      </c>
      <c r="F168" s="148" t="s">
        <v>487</v>
      </c>
      <c r="G168" s="149" t="s">
        <v>150</v>
      </c>
      <c r="H168" s="150">
        <v>368</v>
      </c>
      <c r="I168" s="150"/>
      <c r="J168" s="150"/>
      <c r="K168" s="148"/>
      <c r="L168" s="151"/>
      <c r="M168" s="152" t="s">
        <v>1</v>
      </c>
      <c r="N168" s="153" t="s">
        <v>35</v>
      </c>
      <c r="O168" s="141">
        <v>0</v>
      </c>
      <c r="P168" s="141">
        <f t="shared" si="10"/>
        <v>0</v>
      </c>
      <c r="Q168" s="141">
        <v>2.1000000000000001E-4</v>
      </c>
      <c r="R168" s="141">
        <f t="shared" si="11"/>
        <v>7.7280000000000001E-2</v>
      </c>
      <c r="S168" s="141">
        <v>0</v>
      </c>
      <c r="T168" s="142">
        <f t="shared" si="12"/>
        <v>0</v>
      </c>
      <c r="W168" s="158">
        <f t="shared" si="9"/>
        <v>0</v>
      </c>
      <c r="AR168" s="143" t="s">
        <v>421</v>
      </c>
      <c r="AT168" s="143" t="s">
        <v>145</v>
      </c>
      <c r="AU168" s="143" t="s">
        <v>90</v>
      </c>
      <c r="AY168" s="13" t="s">
        <v>131</v>
      </c>
      <c r="BE168" s="144">
        <f t="shared" si="13"/>
        <v>0</v>
      </c>
      <c r="BF168" s="144">
        <f t="shared" si="14"/>
        <v>0</v>
      </c>
      <c r="BG168" s="144">
        <f t="shared" si="15"/>
        <v>0</v>
      </c>
      <c r="BH168" s="144">
        <f t="shared" si="16"/>
        <v>0</v>
      </c>
      <c r="BI168" s="144">
        <f t="shared" si="17"/>
        <v>0</v>
      </c>
      <c r="BJ168" s="13" t="s">
        <v>90</v>
      </c>
      <c r="BK168" s="145">
        <f t="shared" si="18"/>
        <v>0</v>
      </c>
      <c r="BL168" s="13" t="s">
        <v>183</v>
      </c>
      <c r="BM168" s="143" t="s">
        <v>655</v>
      </c>
    </row>
    <row r="169" spans="2:65" s="1" customFormat="1" ht="24" customHeight="1" x14ac:dyDescent="0.2">
      <c r="B169" s="133"/>
      <c r="C169" s="134" t="s">
        <v>169</v>
      </c>
      <c r="D169" s="134" t="s">
        <v>133</v>
      </c>
      <c r="E169" s="135" t="s">
        <v>656</v>
      </c>
      <c r="F169" s="136" t="s">
        <v>657</v>
      </c>
      <c r="G169" s="137" t="s">
        <v>150</v>
      </c>
      <c r="H169" s="138">
        <v>110</v>
      </c>
      <c r="I169" s="138"/>
      <c r="J169" s="138"/>
      <c r="K169" s="136"/>
      <c r="L169" s="25"/>
      <c r="M169" s="139" t="s">
        <v>1</v>
      </c>
      <c r="N169" s="140" t="s">
        <v>35</v>
      </c>
      <c r="O169" s="141">
        <v>5.7669999999999999E-2</v>
      </c>
      <c r="P169" s="141">
        <f t="shared" si="10"/>
        <v>6.3437000000000001</v>
      </c>
      <c r="Q169" s="141">
        <v>0</v>
      </c>
      <c r="R169" s="141">
        <f t="shared" si="11"/>
        <v>0</v>
      </c>
      <c r="S169" s="141">
        <v>0</v>
      </c>
      <c r="T169" s="142">
        <f t="shared" si="12"/>
        <v>0</v>
      </c>
      <c r="W169" s="158">
        <f t="shared" si="9"/>
        <v>0</v>
      </c>
      <c r="AR169" s="143" t="s">
        <v>183</v>
      </c>
      <c r="AT169" s="143" t="s">
        <v>133</v>
      </c>
      <c r="AU169" s="143" t="s">
        <v>90</v>
      </c>
      <c r="AY169" s="13" t="s">
        <v>131</v>
      </c>
      <c r="BE169" s="144">
        <f t="shared" si="13"/>
        <v>0</v>
      </c>
      <c r="BF169" s="144">
        <f t="shared" si="14"/>
        <v>0</v>
      </c>
      <c r="BG169" s="144">
        <f t="shared" si="15"/>
        <v>0</v>
      </c>
      <c r="BH169" s="144">
        <f t="shared" si="16"/>
        <v>0</v>
      </c>
      <c r="BI169" s="144">
        <f t="shared" si="17"/>
        <v>0</v>
      </c>
      <c r="BJ169" s="13" t="s">
        <v>90</v>
      </c>
      <c r="BK169" s="145">
        <f t="shared" si="18"/>
        <v>0</v>
      </c>
      <c r="BL169" s="13" t="s">
        <v>183</v>
      </c>
      <c r="BM169" s="143" t="s">
        <v>658</v>
      </c>
    </row>
    <row r="170" spans="2:65" s="1" customFormat="1" ht="16.5" customHeight="1" x14ac:dyDescent="0.2">
      <c r="B170" s="133"/>
      <c r="C170" s="146" t="s">
        <v>317</v>
      </c>
      <c r="D170" s="146" t="s">
        <v>145</v>
      </c>
      <c r="E170" s="147" t="s">
        <v>659</v>
      </c>
      <c r="F170" s="148" t="s">
        <v>660</v>
      </c>
      <c r="G170" s="149" t="s">
        <v>150</v>
      </c>
      <c r="H170" s="150">
        <v>88</v>
      </c>
      <c r="I170" s="150"/>
      <c r="J170" s="150"/>
      <c r="K170" s="148"/>
      <c r="L170" s="151"/>
      <c r="M170" s="152" t="s">
        <v>1</v>
      </c>
      <c r="N170" s="153" t="s">
        <v>35</v>
      </c>
      <c r="O170" s="141">
        <v>0</v>
      </c>
      <c r="P170" s="141">
        <f t="shared" si="10"/>
        <v>0</v>
      </c>
      <c r="Q170" s="141">
        <v>1.7000000000000001E-4</v>
      </c>
      <c r="R170" s="141">
        <f t="shared" si="11"/>
        <v>1.4960000000000001E-2</v>
      </c>
      <c r="S170" s="141">
        <v>0</v>
      </c>
      <c r="T170" s="142">
        <f t="shared" si="12"/>
        <v>0</v>
      </c>
      <c r="W170" s="158">
        <f t="shared" si="9"/>
        <v>0</v>
      </c>
      <c r="AR170" s="143" t="s">
        <v>421</v>
      </c>
      <c r="AT170" s="143" t="s">
        <v>145</v>
      </c>
      <c r="AU170" s="143" t="s">
        <v>90</v>
      </c>
      <c r="AY170" s="13" t="s">
        <v>131</v>
      </c>
      <c r="BE170" s="144">
        <f t="shared" si="13"/>
        <v>0</v>
      </c>
      <c r="BF170" s="144">
        <f t="shared" si="14"/>
        <v>0</v>
      </c>
      <c r="BG170" s="144">
        <f t="shared" si="15"/>
        <v>0</v>
      </c>
      <c r="BH170" s="144">
        <f t="shared" si="16"/>
        <v>0</v>
      </c>
      <c r="BI170" s="144">
        <f t="shared" si="17"/>
        <v>0</v>
      </c>
      <c r="BJ170" s="13" t="s">
        <v>90</v>
      </c>
      <c r="BK170" s="145">
        <f t="shared" si="18"/>
        <v>0</v>
      </c>
      <c r="BL170" s="13" t="s">
        <v>183</v>
      </c>
      <c r="BM170" s="143" t="s">
        <v>661</v>
      </c>
    </row>
    <row r="171" spans="2:65" s="1" customFormat="1" ht="16.5" customHeight="1" x14ac:dyDescent="0.2">
      <c r="B171" s="133"/>
      <c r="C171" s="146" t="s">
        <v>171</v>
      </c>
      <c r="D171" s="146" t="s">
        <v>145</v>
      </c>
      <c r="E171" s="147" t="s">
        <v>662</v>
      </c>
      <c r="F171" s="148" t="s">
        <v>663</v>
      </c>
      <c r="G171" s="149" t="s">
        <v>150</v>
      </c>
      <c r="H171" s="150">
        <v>22</v>
      </c>
      <c r="I171" s="150"/>
      <c r="J171" s="150"/>
      <c r="K171" s="148"/>
      <c r="L171" s="151"/>
      <c r="M171" s="152" t="s">
        <v>1</v>
      </c>
      <c r="N171" s="153" t="s">
        <v>35</v>
      </c>
      <c r="O171" s="141">
        <v>0</v>
      </c>
      <c r="P171" s="141">
        <f t="shared" si="10"/>
        <v>0</v>
      </c>
      <c r="Q171" s="141">
        <v>4.0000000000000003E-5</v>
      </c>
      <c r="R171" s="141">
        <f t="shared" si="11"/>
        <v>8.8000000000000003E-4</v>
      </c>
      <c r="S171" s="141">
        <v>0</v>
      </c>
      <c r="T171" s="142">
        <f t="shared" si="12"/>
        <v>0</v>
      </c>
      <c r="W171" s="158">
        <f t="shared" si="9"/>
        <v>0</v>
      </c>
      <c r="AR171" s="143" t="s">
        <v>421</v>
      </c>
      <c r="AT171" s="143" t="s">
        <v>145</v>
      </c>
      <c r="AU171" s="143" t="s">
        <v>90</v>
      </c>
      <c r="AY171" s="13" t="s">
        <v>131</v>
      </c>
      <c r="BE171" s="144">
        <f t="shared" si="13"/>
        <v>0</v>
      </c>
      <c r="BF171" s="144">
        <f t="shared" si="14"/>
        <v>0</v>
      </c>
      <c r="BG171" s="144">
        <f t="shared" si="15"/>
        <v>0</v>
      </c>
      <c r="BH171" s="144">
        <f t="shared" si="16"/>
        <v>0</v>
      </c>
      <c r="BI171" s="144">
        <f t="shared" si="17"/>
        <v>0</v>
      </c>
      <c r="BJ171" s="13" t="s">
        <v>90</v>
      </c>
      <c r="BK171" s="145">
        <f t="shared" si="18"/>
        <v>0</v>
      </c>
      <c r="BL171" s="13" t="s">
        <v>183</v>
      </c>
      <c r="BM171" s="143" t="s">
        <v>664</v>
      </c>
    </row>
    <row r="172" spans="2:65" s="1" customFormat="1" ht="24" customHeight="1" x14ac:dyDescent="0.2">
      <c r="B172" s="133"/>
      <c r="C172" s="134" t="s">
        <v>665</v>
      </c>
      <c r="D172" s="134" t="s">
        <v>133</v>
      </c>
      <c r="E172" s="135" t="s">
        <v>666</v>
      </c>
      <c r="F172" s="136" t="s">
        <v>489</v>
      </c>
      <c r="G172" s="137" t="s">
        <v>136</v>
      </c>
      <c r="H172" s="138">
        <v>26.35</v>
      </c>
      <c r="I172" s="138"/>
      <c r="J172" s="138"/>
      <c r="K172" s="136"/>
      <c r="L172" s="25"/>
      <c r="M172" s="139" t="s">
        <v>1</v>
      </c>
      <c r="N172" s="140" t="s">
        <v>35</v>
      </c>
      <c r="O172" s="141">
        <v>0.46539999999999998</v>
      </c>
      <c r="P172" s="141">
        <f t="shared" si="10"/>
        <v>12.26329</v>
      </c>
      <c r="Q172" s="141">
        <v>0</v>
      </c>
      <c r="R172" s="141">
        <f t="shared" si="11"/>
        <v>0</v>
      </c>
      <c r="S172" s="141">
        <v>0</v>
      </c>
      <c r="T172" s="142">
        <f t="shared" si="12"/>
        <v>0</v>
      </c>
      <c r="W172" s="158">
        <f t="shared" si="9"/>
        <v>0</v>
      </c>
      <c r="AR172" s="143" t="s">
        <v>183</v>
      </c>
      <c r="AT172" s="143" t="s">
        <v>133</v>
      </c>
      <c r="AU172" s="143" t="s">
        <v>90</v>
      </c>
      <c r="AY172" s="13" t="s">
        <v>131</v>
      </c>
      <c r="BE172" s="144">
        <f t="shared" si="13"/>
        <v>0</v>
      </c>
      <c r="BF172" s="144">
        <f t="shared" si="14"/>
        <v>0</v>
      </c>
      <c r="BG172" s="144">
        <f t="shared" si="15"/>
        <v>0</v>
      </c>
      <c r="BH172" s="144">
        <f t="shared" si="16"/>
        <v>0</v>
      </c>
      <c r="BI172" s="144">
        <f t="shared" si="17"/>
        <v>0</v>
      </c>
      <c r="BJ172" s="13" t="s">
        <v>90</v>
      </c>
      <c r="BK172" s="145">
        <f t="shared" si="18"/>
        <v>0</v>
      </c>
      <c r="BL172" s="13" t="s">
        <v>183</v>
      </c>
      <c r="BM172" s="143" t="s">
        <v>667</v>
      </c>
    </row>
    <row r="173" spans="2:65" s="1" customFormat="1" ht="24" customHeight="1" x14ac:dyDescent="0.2">
      <c r="B173" s="133"/>
      <c r="C173" s="134" t="s">
        <v>173</v>
      </c>
      <c r="D173" s="134" t="s">
        <v>133</v>
      </c>
      <c r="E173" s="135" t="s">
        <v>668</v>
      </c>
      <c r="F173" s="136" t="s">
        <v>491</v>
      </c>
      <c r="G173" s="137" t="s">
        <v>136</v>
      </c>
      <c r="H173" s="138">
        <v>500.65</v>
      </c>
      <c r="I173" s="138"/>
      <c r="J173" s="138"/>
      <c r="K173" s="136"/>
      <c r="L173" s="25"/>
      <c r="M173" s="139" t="s">
        <v>1</v>
      </c>
      <c r="N173" s="140" t="s">
        <v>35</v>
      </c>
      <c r="O173" s="141">
        <v>0</v>
      </c>
      <c r="P173" s="141">
        <f t="shared" si="10"/>
        <v>0</v>
      </c>
      <c r="Q173" s="141">
        <v>0</v>
      </c>
      <c r="R173" s="141">
        <f t="shared" si="11"/>
        <v>0</v>
      </c>
      <c r="S173" s="141">
        <v>0</v>
      </c>
      <c r="T173" s="142">
        <f t="shared" si="12"/>
        <v>0</v>
      </c>
      <c r="W173" s="158">
        <f t="shared" si="9"/>
        <v>0</v>
      </c>
      <c r="AR173" s="143" t="s">
        <v>183</v>
      </c>
      <c r="AT173" s="143" t="s">
        <v>133</v>
      </c>
      <c r="AU173" s="143" t="s">
        <v>90</v>
      </c>
      <c r="AY173" s="13" t="s">
        <v>131</v>
      </c>
      <c r="BE173" s="144">
        <f t="shared" si="13"/>
        <v>0</v>
      </c>
      <c r="BF173" s="144">
        <f t="shared" si="14"/>
        <v>0</v>
      </c>
      <c r="BG173" s="144">
        <f t="shared" si="15"/>
        <v>0</v>
      </c>
      <c r="BH173" s="144">
        <f t="shared" si="16"/>
        <v>0</v>
      </c>
      <c r="BI173" s="144">
        <f t="shared" si="17"/>
        <v>0</v>
      </c>
      <c r="BJ173" s="13" t="s">
        <v>90</v>
      </c>
      <c r="BK173" s="145">
        <f t="shared" si="18"/>
        <v>0</v>
      </c>
      <c r="BL173" s="13" t="s">
        <v>183</v>
      </c>
      <c r="BM173" s="143" t="s">
        <v>669</v>
      </c>
    </row>
    <row r="174" spans="2:65" s="1" customFormat="1" ht="24" customHeight="1" x14ac:dyDescent="0.2">
      <c r="B174" s="133"/>
      <c r="C174" s="134" t="s">
        <v>670</v>
      </c>
      <c r="D174" s="134" t="s">
        <v>133</v>
      </c>
      <c r="E174" s="135" t="s">
        <v>492</v>
      </c>
      <c r="F174" s="136" t="s">
        <v>493</v>
      </c>
      <c r="G174" s="137" t="s">
        <v>136</v>
      </c>
      <c r="H174" s="138">
        <v>102.6</v>
      </c>
      <c r="I174" s="138"/>
      <c r="J174" s="138"/>
      <c r="K174" s="136"/>
      <c r="L174" s="25"/>
      <c r="M174" s="139" t="s">
        <v>1</v>
      </c>
      <c r="N174" s="140" t="s">
        <v>35</v>
      </c>
      <c r="O174" s="141">
        <v>1.4E-2</v>
      </c>
      <c r="P174" s="141">
        <f t="shared" si="10"/>
        <v>1.4363999999999999</v>
      </c>
      <c r="Q174" s="141">
        <v>0</v>
      </c>
      <c r="R174" s="141">
        <f t="shared" si="11"/>
        <v>0</v>
      </c>
      <c r="S174" s="141">
        <v>0</v>
      </c>
      <c r="T174" s="142">
        <f t="shared" si="12"/>
        <v>0</v>
      </c>
      <c r="W174" s="158">
        <f t="shared" si="9"/>
        <v>0</v>
      </c>
      <c r="AR174" s="143" t="s">
        <v>183</v>
      </c>
      <c r="AT174" s="143" t="s">
        <v>133</v>
      </c>
      <c r="AU174" s="143" t="s">
        <v>90</v>
      </c>
      <c r="AY174" s="13" t="s">
        <v>131</v>
      </c>
      <c r="BE174" s="144">
        <f t="shared" si="13"/>
        <v>0</v>
      </c>
      <c r="BF174" s="144">
        <f t="shared" si="14"/>
        <v>0</v>
      </c>
      <c r="BG174" s="144">
        <f t="shared" si="15"/>
        <v>0</v>
      </c>
      <c r="BH174" s="144">
        <f t="shared" si="16"/>
        <v>0</v>
      </c>
      <c r="BI174" s="144">
        <f t="shared" si="17"/>
        <v>0</v>
      </c>
      <c r="BJ174" s="13" t="s">
        <v>90</v>
      </c>
      <c r="BK174" s="145">
        <f t="shared" si="18"/>
        <v>0</v>
      </c>
      <c r="BL174" s="13" t="s">
        <v>183</v>
      </c>
      <c r="BM174" s="143" t="s">
        <v>671</v>
      </c>
    </row>
    <row r="175" spans="2:65" s="11" customFormat="1" ht="25.9" customHeight="1" x14ac:dyDescent="0.2">
      <c r="B175" s="121"/>
      <c r="D175" s="122" t="s">
        <v>67</v>
      </c>
      <c r="E175" s="123" t="s">
        <v>494</v>
      </c>
      <c r="F175" s="123" t="s">
        <v>495</v>
      </c>
      <c r="J175" s="124"/>
      <c r="L175" s="121"/>
      <c r="M175" s="125"/>
      <c r="N175" s="126"/>
      <c r="O175" s="126"/>
      <c r="P175" s="127">
        <f>P176</f>
        <v>19.080000000000002</v>
      </c>
      <c r="Q175" s="126"/>
      <c r="R175" s="127">
        <f>R176</f>
        <v>0</v>
      </c>
      <c r="S175" s="126"/>
      <c r="T175" s="128">
        <f>T176</f>
        <v>0</v>
      </c>
      <c r="W175" s="158">
        <f t="shared" si="9"/>
        <v>0</v>
      </c>
      <c r="AR175" s="122" t="s">
        <v>135</v>
      </c>
      <c r="AT175" s="129" t="s">
        <v>67</v>
      </c>
      <c r="AU175" s="129" t="s">
        <v>68</v>
      </c>
      <c r="AY175" s="122" t="s">
        <v>131</v>
      </c>
      <c r="BK175" s="130">
        <f>BK176</f>
        <v>0</v>
      </c>
    </row>
    <row r="176" spans="2:65" s="1" customFormat="1" ht="36" customHeight="1" x14ac:dyDescent="0.2">
      <c r="B176" s="133"/>
      <c r="C176" s="134" t="s">
        <v>174</v>
      </c>
      <c r="D176" s="134" t="s">
        <v>133</v>
      </c>
      <c r="E176" s="135" t="s">
        <v>496</v>
      </c>
      <c r="F176" s="136" t="s">
        <v>497</v>
      </c>
      <c r="G176" s="137" t="s">
        <v>498</v>
      </c>
      <c r="H176" s="138">
        <v>18</v>
      </c>
      <c r="I176" s="138"/>
      <c r="J176" s="138"/>
      <c r="K176" s="136"/>
      <c r="L176" s="25"/>
      <c r="M176" s="154" t="s">
        <v>1</v>
      </c>
      <c r="N176" s="155" t="s">
        <v>35</v>
      </c>
      <c r="O176" s="156">
        <v>1.06</v>
      </c>
      <c r="P176" s="156">
        <f>O176*H176</f>
        <v>19.080000000000002</v>
      </c>
      <c r="Q176" s="156">
        <v>0</v>
      </c>
      <c r="R176" s="156">
        <f>Q176*H176</f>
        <v>0</v>
      </c>
      <c r="S176" s="156">
        <v>0</v>
      </c>
      <c r="T176" s="157">
        <f>S176*H176</f>
        <v>0</v>
      </c>
      <c r="W176" s="158">
        <f t="shared" si="9"/>
        <v>0</v>
      </c>
      <c r="AR176" s="143" t="s">
        <v>499</v>
      </c>
      <c r="AT176" s="143" t="s">
        <v>133</v>
      </c>
      <c r="AU176" s="143" t="s">
        <v>76</v>
      </c>
      <c r="AY176" s="13" t="s">
        <v>131</v>
      </c>
      <c r="BE176" s="144">
        <f>IF(N176="základná",J176,0)</f>
        <v>0</v>
      </c>
      <c r="BF176" s="144">
        <f>IF(N176="znížená",J176,0)</f>
        <v>0</v>
      </c>
      <c r="BG176" s="144">
        <f>IF(N176="zákl. prenesená",J176,0)</f>
        <v>0</v>
      </c>
      <c r="BH176" s="144">
        <f>IF(N176="zníž. prenesená",J176,0)</f>
        <v>0</v>
      </c>
      <c r="BI176" s="144">
        <f>IF(N176="nulová",J176,0)</f>
        <v>0</v>
      </c>
      <c r="BJ176" s="13" t="s">
        <v>90</v>
      </c>
      <c r="BK176" s="145">
        <f>ROUND(I176*H176,3)</f>
        <v>0</v>
      </c>
      <c r="BL176" s="13" t="s">
        <v>499</v>
      </c>
      <c r="BM176" s="143" t="s">
        <v>672</v>
      </c>
    </row>
    <row r="177" spans="2:12" s="1" customFormat="1" ht="6.95" customHeight="1" x14ac:dyDescent="0.2">
      <c r="B177" s="37"/>
      <c r="C177" s="38"/>
      <c r="D177" s="38"/>
      <c r="E177" s="38"/>
      <c r="F177" s="38"/>
      <c r="G177" s="38"/>
      <c r="H177" s="38"/>
      <c r="I177" s="38"/>
      <c r="J177" s="38"/>
      <c r="K177" s="38"/>
      <c r="L177" s="25"/>
    </row>
  </sheetData>
  <autoFilter ref="C119:K176" xr:uid="{00000000-0009-0000-0000-000009000000}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12</vt:i4>
      </vt:variant>
    </vt:vector>
  </HeadingPairs>
  <TitlesOfParts>
    <vt:vector size="18" baseType="lpstr">
      <vt:lpstr>Rekapitulácia stavby</vt:lpstr>
      <vt:lpstr>03 - SO 03 - Vodovod</vt:lpstr>
      <vt:lpstr>04.2 - SO 04.2 - Kanalizá...</vt:lpstr>
      <vt:lpstr>05 - SO 05 - Plynovod</vt:lpstr>
      <vt:lpstr>06.1 - SO 06.1 - Odberné ...</vt:lpstr>
      <vt:lpstr>07 - SO 07 - Verejné osve...</vt:lpstr>
      <vt:lpstr>'03 - SO 03 - Vodovod'!Názvy_tlače</vt:lpstr>
      <vt:lpstr>'04.2 - SO 04.2 - Kanalizá...'!Názvy_tlače</vt:lpstr>
      <vt:lpstr>'05 - SO 05 - Plynovod'!Názvy_tlače</vt:lpstr>
      <vt:lpstr>'06.1 - SO 06.1 - Odberné ...'!Názvy_tlače</vt:lpstr>
      <vt:lpstr>'07 - SO 07 - Verejné osve...'!Názvy_tlače</vt:lpstr>
      <vt:lpstr>'Rekapitulácia stavby'!Názvy_tlače</vt:lpstr>
      <vt:lpstr>'03 - SO 03 - Vodovod'!Oblasť_tlače</vt:lpstr>
      <vt:lpstr>'04.2 - SO 04.2 - Kanalizá...'!Oblasť_tlače</vt:lpstr>
      <vt:lpstr>'05 - SO 05 - Plynovod'!Oblasť_tlače</vt:lpstr>
      <vt:lpstr>'06.1 - SO 06.1 - Odberné ...'!Oblasť_tlače</vt:lpstr>
      <vt:lpstr>'07 - SO 07 - Verejné osve...'!Oblasť_tlače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2020-12-04T07:24:44Z</cp:lastPrinted>
  <dcterms:created xsi:type="dcterms:W3CDTF">2020-09-12T07:39:38Z</dcterms:created>
  <dcterms:modified xsi:type="dcterms:W3CDTF">2020-12-04T07:28:31Z</dcterms:modified>
</cp:coreProperties>
</file>